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Hull/"/>
    </mc:Choice>
  </mc:AlternateContent>
  <xr:revisionPtr revIDLastSave="389" documentId="11_F25DC773A252ABDACC1048D7991B778C5ADE58EC" xr6:coauthVersionLast="47" xr6:coauthVersionMax="47" xr10:uidLastSave="{E60E7340-52A0-4830-9FE9-49CD6335484A}"/>
  <bookViews>
    <workbookView xWindow="-110" yWindow="-110" windowWidth="19420" windowHeight="10300" activeTab="1" xr2:uid="{00000000-000D-0000-FFFF-FFFF00000000}"/>
  </bookViews>
  <sheets>
    <sheet name="Black-76-Futures Option-Put" sheetId="1" r:id="rId1"/>
    <sheet name="Black-76-Spot Option-Cal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6" i="2"/>
  <c r="D15" i="2"/>
  <c r="D8" i="2"/>
  <c r="E4" i="2"/>
  <c r="D9" i="2" s="1"/>
  <c r="D9" i="1"/>
  <c r="E4" i="1"/>
  <c r="D12" i="1"/>
  <c r="D13" i="1" s="1"/>
  <c r="D16" i="1" s="1"/>
  <c r="D8" i="1"/>
  <c r="D12" i="2" l="1"/>
  <c r="D13" i="2"/>
  <c r="D15" i="1"/>
  <c r="D18" i="1" s="1"/>
</calcChain>
</file>

<file path=xl/sharedStrings.xml><?xml version="1.0" encoding="utf-8"?>
<sst xmlns="http://schemas.openxmlformats.org/spreadsheetml/2006/main" count="24" uniqueCount="18">
  <si>
    <t>Current Futures Price</t>
  </si>
  <si>
    <t>Risk Free Rate</t>
  </si>
  <si>
    <t>Futures Option Strike Price</t>
  </si>
  <si>
    <t>Period in Months</t>
  </si>
  <si>
    <t>Volatility of Futures Price</t>
  </si>
  <si>
    <t>d1</t>
  </si>
  <si>
    <t>d2</t>
  </si>
  <si>
    <r>
      <t>Ln (F</t>
    </r>
    <r>
      <rPr>
        <vertAlign val="subscript"/>
        <sz val="11"/>
        <color theme="1"/>
        <rFont val="Cambria"/>
        <family val="1"/>
      </rPr>
      <t>0</t>
    </r>
    <r>
      <rPr>
        <sz val="11"/>
        <color theme="1"/>
        <rFont val="Cambria"/>
        <family val="1"/>
      </rPr>
      <t>/K)</t>
    </r>
  </si>
  <si>
    <r>
      <t>s</t>
    </r>
    <r>
      <rPr>
        <vertAlign val="superscript"/>
        <sz val="11"/>
        <color theme="1"/>
        <rFont val="Symbol"/>
        <family val="1"/>
        <charset val="2"/>
      </rPr>
      <t>2</t>
    </r>
    <r>
      <rPr>
        <sz val="11"/>
        <color theme="1"/>
        <rFont val="Symbol"/>
        <family val="1"/>
        <charset val="2"/>
      </rPr>
      <t>T</t>
    </r>
  </si>
  <si>
    <t>N(-d1)</t>
  </si>
  <si>
    <t>N(-d2)</t>
  </si>
  <si>
    <t>Strike Price</t>
  </si>
  <si>
    <t>Futures Price</t>
  </si>
  <si>
    <t>N(d1)</t>
  </si>
  <si>
    <t>N(d2)</t>
  </si>
  <si>
    <t>Period in Months (both)</t>
  </si>
  <si>
    <t>Put Otion Price</t>
  </si>
  <si>
    <t>Call Option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</si>
</sst>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75" formatCode="_(* #,##0.000_);_(* \(#,##0.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mbria"/>
      <family val="1"/>
    </font>
    <font>
      <vertAlign val="subscript"/>
      <sz val="11"/>
      <color theme="1"/>
      <name val="Cambria"/>
      <family val="1"/>
    </font>
    <font>
      <sz val="8"/>
      <name val="Calibri"/>
      <family val="2"/>
      <scheme val="minor"/>
    </font>
    <font>
      <vertAlign val="superscript"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165" fontId="3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9" fontId="3" fillId="0" borderId="0" xfId="0" applyNumberFormat="1" applyFont="1" applyAlignment="1">
      <alignment horizontal="right"/>
    </xf>
    <xf numFmtId="44" fontId="3" fillId="0" borderId="0" xfId="0" applyNumberFormat="1" applyFont="1"/>
    <xf numFmtId="44" fontId="3" fillId="0" borderId="0" xfId="1" applyFont="1"/>
    <xf numFmtId="0" fontId="2" fillId="0" borderId="0" xfId="0" applyFont="1"/>
    <xf numFmtId="2" fontId="3" fillId="0" borderId="0" xfId="0" applyNumberFormat="1" applyFont="1"/>
    <xf numFmtId="175" fontId="3" fillId="0" borderId="0" xfId="2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1</xdr:row>
      <xdr:rowOff>31751</xdr:rowOff>
    </xdr:from>
    <xdr:to>
      <xdr:col>9</xdr:col>
      <xdr:colOff>340277</xdr:colOff>
      <xdr:row>6</xdr:row>
      <xdr:rowOff>146687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D9C58E-8C04-4FF5-749D-C6CA89F45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209551"/>
          <a:ext cx="2670727" cy="10039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19051</xdr:colOff>
      <xdr:row>13</xdr:row>
      <xdr:rowOff>31750</xdr:rowOff>
    </xdr:from>
    <xdr:to>
      <xdr:col>10</xdr:col>
      <xdr:colOff>6351</xdr:colOff>
      <xdr:row>17</xdr:row>
      <xdr:rowOff>89079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181FAA-C540-526F-9AC5-97085B531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7851" y="2393950"/>
          <a:ext cx="3035300" cy="7685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1</xdr:row>
      <xdr:rowOff>31751</xdr:rowOff>
    </xdr:from>
    <xdr:to>
      <xdr:col>9</xdr:col>
      <xdr:colOff>340277</xdr:colOff>
      <xdr:row>6</xdr:row>
      <xdr:rowOff>146687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A306F0-4652-4382-A35B-722BB538C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209551"/>
          <a:ext cx="2670727" cy="100393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19051</xdr:colOff>
      <xdr:row>13</xdr:row>
      <xdr:rowOff>31750</xdr:rowOff>
    </xdr:from>
    <xdr:to>
      <xdr:col>10</xdr:col>
      <xdr:colOff>6351</xdr:colOff>
      <xdr:row>17</xdr:row>
      <xdr:rowOff>89079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9E1A03-EB16-436C-8546-8FD0CF770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7851" y="2393950"/>
          <a:ext cx="3035300" cy="7685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E19"/>
  <sheetViews>
    <sheetView showGridLines="0" workbookViewId="0">
      <selection activeCell="C15" sqref="C15"/>
    </sheetView>
  </sheetViews>
  <sheetFormatPr defaultRowHeight="14" x14ac:dyDescent="0.3"/>
  <cols>
    <col min="1" max="2" width="8.7265625" style="2"/>
    <col min="3" max="3" width="25" style="2" customWidth="1"/>
    <col min="4" max="4" width="11.36328125" style="2" bestFit="1" customWidth="1"/>
    <col min="5" max="16384" width="8.7265625" style="2"/>
  </cols>
  <sheetData>
    <row r="2" spans="3:5" x14ac:dyDescent="0.3">
      <c r="C2" s="2" t="s">
        <v>0</v>
      </c>
      <c r="D2" s="1">
        <v>20</v>
      </c>
    </row>
    <row r="3" spans="3:5" x14ac:dyDescent="0.3">
      <c r="C3" s="2" t="s">
        <v>2</v>
      </c>
      <c r="D3" s="1">
        <v>20</v>
      </c>
    </row>
    <row r="4" spans="3:5" x14ac:dyDescent="0.3">
      <c r="C4" s="2" t="s">
        <v>3</v>
      </c>
      <c r="D4" s="3">
        <v>4</v>
      </c>
      <c r="E4" s="8">
        <f>D4/12</f>
        <v>0.33333333333333331</v>
      </c>
    </row>
    <row r="5" spans="3:5" x14ac:dyDescent="0.3">
      <c r="C5" s="2" t="s">
        <v>1</v>
      </c>
      <c r="D5" s="4">
        <v>0.09</v>
      </c>
    </row>
    <row r="6" spans="3:5" x14ac:dyDescent="0.3">
      <c r="C6" s="2" t="s">
        <v>4</v>
      </c>
      <c r="D6" s="4">
        <v>0.25</v>
      </c>
    </row>
    <row r="7" spans="3:5" x14ac:dyDescent="0.3">
      <c r="D7" s="4"/>
    </row>
    <row r="8" spans="3:5" ht="16" x14ac:dyDescent="0.4">
      <c r="C8" s="2" t="s">
        <v>7</v>
      </c>
      <c r="D8" s="6">
        <f>LN(D2/D3)</f>
        <v>0</v>
      </c>
    </row>
    <row r="9" spans="3:5" ht="16" x14ac:dyDescent="0.3">
      <c r="C9" s="7" t="s">
        <v>8</v>
      </c>
      <c r="D9" s="5">
        <f>D6^2*E4</f>
        <v>2.0833333333333332E-2</v>
      </c>
    </row>
    <row r="10" spans="3:5" x14ac:dyDescent="0.3">
      <c r="C10" s="7"/>
      <c r="D10" s="5"/>
    </row>
    <row r="12" spans="3:5" x14ac:dyDescent="0.3">
      <c r="C12" s="2" t="s">
        <v>5</v>
      </c>
      <c r="D12" s="9">
        <f>(D8+D9/2)/SQRT(D9)</f>
        <v>7.2168783648703216E-2</v>
      </c>
    </row>
    <row r="13" spans="3:5" x14ac:dyDescent="0.3">
      <c r="C13" s="2" t="s">
        <v>6</v>
      </c>
      <c r="D13" s="9">
        <f>D12-SQRT(D9)</f>
        <v>-7.2168783648703216E-2</v>
      </c>
    </row>
    <row r="15" spans="3:5" x14ac:dyDescent="0.3">
      <c r="C15" s="2" t="s">
        <v>9</v>
      </c>
      <c r="D15" s="9">
        <f>_xlfn.NORM.S.DIST(-D12,TRUE)</f>
        <v>0.47123379370720941</v>
      </c>
    </row>
    <row r="16" spans="3:5" x14ac:dyDescent="0.3">
      <c r="C16" s="2" t="s">
        <v>10</v>
      </c>
      <c r="D16" s="9">
        <f>_xlfn.NORM.S.DIST(-D13,TRUE)</f>
        <v>0.52876620629279059</v>
      </c>
    </row>
    <row r="18" spans="3:4" x14ac:dyDescent="0.3">
      <c r="C18" s="2" t="s">
        <v>16</v>
      </c>
      <c r="D18" s="6">
        <f>EXP(-D5*E4)*(D3*D16-D2*D15)</f>
        <v>1.1166414565589438</v>
      </c>
    </row>
    <row r="19" spans="3:4" x14ac:dyDescent="0.3">
      <c r="D19" s="6"/>
    </row>
  </sheetData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5084-1985-4C96-A426-9E90BA07B21E}">
  <dimension ref="C2:E19"/>
  <sheetViews>
    <sheetView showGridLines="0" tabSelected="1" workbookViewId="0">
      <selection activeCell="C9" sqref="C9"/>
    </sheetView>
  </sheetViews>
  <sheetFormatPr defaultRowHeight="14" x14ac:dyDescent="0.3"/>
  <cols>
    <col min="1" max="2" width="8.7265625" style="2"/>
    <col min="3" max="3" width="25" style="2" customWidth="1"/>
    <col min="4" max="4" width="11.36328125" style="2" bestFit="1" customWidth="1"/>
    <col min="5" max="16384" width="8.7265625" style="2"/>
  </cols>
  <sheetData>
    <row r="2" spans="3:5" x14ac:dyDescent="0.3">
      <c r="C2" s="2" t="s">
        <v>12</v>
      </c>
      <c r="D2" s="1">
        <v>1240</v>
      </c>
    </row>
    <row r="3" spans="3:5" x14ac:dyDescent="0.3">
      <c r="C3" s="2" t="s">
        <v>11</v>
      </c>
      <c r="D3" s="1">
        <v>1200</v>
      </c>
    </row>
    <row r="4" spans="3:5" x14ac:dyDescent="0.3">
      <c r="C4" s="2" t="s">
        <v>15</v>
      </c>
      <c r="D4" s="3">
        <v>6</v>
      </c>
      <c r="E4" s="8">
        <f>D4/12</f>
        <v>0.5</v>
      </c>
    </row>
    <row r="5" spans="3:5" x14ac:dyDescent="0.3">
      <c r="C5" s="2" t="s">
        <v>1</v>
      </c>
      <c r="D5" s="4">
        <v>0.05</v>
      </c>
    </row>
    <row r="6" spans="3:5" x14ac:dyDescent="0.3">
      <c r="C6" s="2" t="s">
        <v>4</v>
      </c>
      <c r="D6" s="4">
        <v>0.2</v>
      </c>
    </row>
    <row r="7" spans="3:5" x14ac:dyDescent="0.3">
      <c r="D7" s="4"/>
    </row>
    <row r="8" spans="3:5" ht="16" x14ac:dyDescent="0.4">
      <c r="C8" s="2" t="s">
        <v>7</v>
      </c>
      <c r="D8" s="6">
        <f>LN(D2/D3)</f>
        <v>3.278982282299097E-2</v>
      </c>
    </row>
    <row r="9" spans="3:5" ht="16" x14ac:dyDescent="0.3">
      <c r="C9" s="7" t="s">
        <v>8</v>
      </c>
      <c r="D9" s="5">
        <f>D6^2*E4</f>
        <v>2.0000000000000004E-2</v>
      </c>
    </row>
    <row r="10" spans="3:5" x14ac:dyDescent="0.3">
      <c r="C10" s="7"/>
      <c r="D10" s="5"/>
    </row>
    <row r="12" spans="3:5" x14ac:dyDescent="0.3">
      <c r="C12" s="2" t="s">
        <v>5</v>
      </c>
      <c r="D12" s="9">
        <f>(D8+D9/2)/SQRT(D9)</f>
        <v>0.30256973883907812</v>
      </c>
    </row>
    <row r="13" spans="3:5" x14ac:dyDescent="0.3">
      <c r="C13" s="2" t="s">
        <v>6</v>
      </c>
      <c r="D13" s="9">
        <f>D12-SQRT(D9)</f>
        <v>0.16114838260176859</v>
      </c>
    </row>
    <row r="15" spans="3:5" x14ac:dyDescent="0.3">
      <c r="C15" s="2" t="s">
        <v>13</v>
      </c>
      <c r="D15" s="9">
        <f>_xlfn.NORM.S.DIST(D12,TRUE)</f>
        <v>0.61889111051265577</v>
      </c>
    </row>
    <row r="16" spans="3:5" x14ac:dyDescent="0.3">
      <c r="C16" s="2" t="s">
        <v>14</v>
      </c>
      <c r="D16" s="9">
        <f>_xlfn.NORM.S.DIST(D13,TRUE)</f>
        <v>0.56401173281424777</v>
      </c>
    </row>
    <row r="18" spans="3:4" x14ac:dyDescent="0.3">
      <c r="C18" s="2" t="s">
        <v>17</v>
      </c>
      <c r="D18" s="6">
        <f>EXP(-D5*E4)*(D2*D15-D3*D16)</f>
        <v>88.373706624213355</v>
      </c>
    </row>
    <row r="19" spans="3:4" x14ac:dyDescent="0.3">
      <c r="D19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Black-76-Futures Option-Put</vt:lpstr>
      <vt:lpstr>Black-76-Spot Option-Call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2025-12-21T12:14:27Z</dcterms:modified>
</cp:coreProperties>
</file>