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325" documentId="11_F25DC773A252ABDACC1048D7991B778C5ADE58EC" xr6:coauthVersionLast="47" xr6:coauthVersionMax="47" xr10:uidLastSave="{8C3740EA-711D-49A6-90F4-51E68E96BAD1}"/>
  <bookViews>
    <workbookView xWindow="-110" yWindow="-110" windowWidth="19420" windowHeight="10300" activeTab="2" xr2:uid="{00000000-000D-0000-FFFF-FFFF00000000}"/>
  </bookViews>
  <sheets>
    <sheet name="Beta1" sheetId="1" r:id="rId1"/>
    <sheet name="Strake Calculation Beta2" sheetId="2" r:id="rId2"/>
    <sheet name="Portfolio Velue Beta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I24" i="3"/>
  <c r="J24" i="3"/>
  <c r="E24" i="3"/>
  <c r="F24" i="3"/>
  <c r="G24" i="3"/>
  <c r="H24" i="3"/>
  <c r="D24" i="3"/>
  <c r="F6" i="3"/>
  <c r="G6" i="3" s="1"/>
  <c r="H6" i="3" s="1"/>
  <c r="I6" i="3" s="1"/>
  <c r="J6" i="3" s="1"/>
  <c r="E6" i="3"/>
  <c r="E10" i="1"/>
  <c r="F10" i="1"/>
  <c r="G10" i="1"/>
  <c r="H10" i="1"/>
  <c r="I10" i="1"/>
  <c r="J10" i="1"/>
  <c r="D10" i="1"/>
  <c r="E5" i="1"/>
  <c r="F5" i="1" s="1"/>
  <c r="G5" i="1" s="1"/>
  <c r="H5" i="1" s="1"/>
  <c r="I5" i="1" s="1"/>
  <c r="J5" i="1" s="1"/>
  <c r="D5" i="1"/>
  <c r="C7" i="1"/>
  <c r="D25" i="3"/>
  <c r="G21" i="3"/>
  <c r="E9" i="3"/>
  <c r="D9" i="3" s="1"/>
  <c r="C9" i="3" s="1"/>
  <c r="F9" i="3"/>
  <c r="G9" i="3"/>
  <c r="D15" i="3"/>
  <c r="E15" i="3" s="1"/>
  <c r="F15" i="3" s="1"/>
  <c r="G15" i="3" s="1"/>
  <c r="H15" i="3" s="1"/>
  <c r="I15" i="3" s="1"/>
  <c r="J15" i="3" s="1"/>
  <c r="C15" i="3"/>
  <c r="C19" i="3" s="1"/>
  <c r="D19" i="3" s="1"/>
  <c r="E19" i="3" s="1"/>
  <c r="F19" i="3" s="1"/>
  <c r="G19" i="3" s="1"/>
  <c r="H19" i="3" s="1"/>
  <c r="I19" i="3" s="1"/>
  <c r="J19" i="3" s="1"/>
  <c r="D13" i="3"/>
  <c r="E13" i="3" s="1"/>
  <c r="D11" i="3"/>
  <c r="D12" i="3" s="1"/>
  <c r="D14" i="3" s="1"/>
  <c r="D16" i="3" s="1"/>
  <c r="D17" i="3" s="1"/>
  <c r="D18" i="3" s="1"/>
  <c r="D20" i="3" s="1"/>
  <c r="D21" i="3" s="1"/>
  <c r="C11" i="3"/>
  <c r="D8" i="3"/>
  <c r="C8" i="3"/>
  <c r="E5" i="3"/>
  <c r="F5" i="3" s="1"/>
  <c r="G4" i="3"/>
  <c r="H4" i="3" s="1"/>
  <c r="I4" i="3" s="1"/>
  <c r="J4" i="3" s="1"/>
  <c r="F4" i="3"/>
  <c r="E4" i="3"/>
  <c r="D4" i="3"/>
  <c r="E3" i="3"/>
  <c r="E8" i="3" s="1"/>
  <c r="E25" i="3" s="1"/>
  <c r="D3" i="3"/>
  <c r="E2" i="3"/>
  <c r="F2" i="3" s="1"/>
  <c r="G2" i="3" s="1"/>
  <c r="H2" i="3" s="1"/>
  <c r="I2" i="3" s="1"/>
  <c r="J2" i="3" s="1"/>
  <c r="D2" i="3"/>
  <c r="E5" i="2"/>
  <c r="C15" i="2"/>
  <c r="C19" i="2" s="1"/>
  <c r="D19" i="2" s="1"/>
  <c r="E19" i="2" s="1"/>
  <c r="F19" i="2" s="1"/>
  <c r="G19" i="2" s="1"/>
  <c r="H19" i="2" s="1"/>
  <c r="I19" i="2" s="1"/>
  <c r="J19" i="2" s="1"/>
  <c r="D13" i="2"/>
  <c r="D11" i="2"/>
  <c r="C11" i="2"/>
  <c r="D2" i="2"/>
  <c r="E2" i="2" s="1"/>
  <c r="F2" i="2" s="1"/>
  <c r="G2" i="2" s="1"/>
  <c r="H2" i="2" s="1"/>
  <c r="I2" i="2" s="1"/>
  <c r="J2" i="2" s="1"/>
  <c r="C8" i="2"/>
  <c r="D4" i="2"/>
  <c r="E4" i="2" s="1"/>
  <c r="F4" i="2" s="1"/>
  <c r="G4" i="2" s="1"/>
  <c r="H4" i="2" s="1"/>
  <c r="I4" i="2" s="1"/>
  <c r="J4" i="2" s="1"/>
  <c r="D3" i="2"/>
  <c r="I3" i="1"/>
  <c r="J3" i="1" s="1"/>
  <c r="E4" i="1"/>
  <c r="F4" i="1" s="1"/>
  <c r="D2" i="1"/>
  <c r="C8" i="1"/>
  <c r="D8" i="1" s="1"/>
  <c r="D3" i="1"/>
  <c r="E3" i="1" s="1"/>
  <c r="F3" i="1" s="1"/>
  <c r="G3" i="1" s="1"/>
  <c r="H3" i="1" s="1"/>
  <c r="D7" i="1"/>
  <c r="D8" i="2" l="1"/>
  <c r="D12" i="2"/>
  <c r="D14" i="2" s="1"/>
  <c r="F13" i="3"/>
  <c r="F3" i="3"/>
  <c r="G5" i="3"/>
  <c r="F11" i="3"/>
  <c r="F12" i="3" s="1"/>
  <c r="E11" i="3"/>
  <c r="E12" i="3" s="1"/>
  <c r="E14" i="3" s="1"/>
  <c r="E16" i="3" s="1"/>
  <c r="E17" i="3" s="1"/>
  <c r="E18" i="3" s="1"/>
  <c r="E20" i="3" s="1"/>
  <c r="E21" i="3" s="1"/>
  <c r="E15" i="2"/>
  <c r="F15" i="2" s="1"/>
  <c r="G15" i="2" s="1"/>
  <c r="H15" i="2" s="1"/>
  <c r="I15" i="2" s="1"/>
  <c r="J15" i="2" s="1"/>
  <c r="E13" i="2"/>
  <c r="F13" i="2" s="1"/>
  <c r="G13" i="2" s="1"/>
  <c r="H13" i="2" s="1"/>
  <c r="I13" i="2" s="1"/>
  <c r="J13" i="2" s="1"/>
  <c r="F5" i="2"/>
  <c r="G5" i="2" s="1"/>
  <c r="H5" i="2" s="1"/>
  <c r="I5" i="2" s="1"/>
  <c r="J5" i="2" s="1"/>
  <c r="E11" i="2"/>
  <c r="E12" i="2" s="1"/>
  <c r="E3" i="2"/>
  <c r="E8" i="2" s="1"/>
  <c r="E8" i="1"/>
  <c r="D11" i="1"/>
  <c r="G4" i="1"/>
  <c r="E2" i="1"/>
  <c r="F2" i="1" s="1"/>
  <c r="F7" i="1" s="1"/>
  <c r="E14" i="2" l="1"/>
  <c r="E16" i="2" s="1"/>
  <c r="E17" i="2" s="1"/>
  <c r="E18" i="2" s="1"/>
  <c r="E20" i="2" s="1"/>
  <c r="E21" i="2" s="1"/>
  <c r="H5" i="3"/>
  <c r="G3" i="3"/>
  <c r="G11" i="3"/>
  <c r="G12" i="3" s="1"/>
  <c r="F8" i="3"/>
  <c r="F25" i="3" s="1"/>
  <c r="G13" i="3"/>
  <c r="F14" i="3"/>
  <c r="F16" i="3" s="1"/>
  <c r="F17" i="3" s="1"/>
  <c r="F18" i="3" s="1"/>
  <c r="F20" i="3" s="1"/>
  <c r="F21" i="3" s="1"/>
  <c r="F11" i="2"/>
  <c r="F12" i="2" s="1"/>
  <c r="F14" i="2" s="1"/>
  <c r="F16" i="2" s="1"/>
  <c r="F17" i="2" s="1"/>
  <c r="F18" i="2" s="1"/>
  <c r="F20" i="2" s="1"/>
  <c r="F21" i="2" s="1"/>
  <c r="D16" i="2"/>
  <c r="D17" i="2" s="1"/>
  <c r="D18" i="2" s="1"/>
  <c r="D20" i="2" s="1"/>
  <c r="D21" i="2" s="1"/>
  <c r="G11" i="2"/>
  <c r="F3" i="2"/>
  <c r="F8" i="2" s="1"/>
  <c r="F8" i="1"/>
  <c r="E7" i="1"/>
  <c r="H4" i="1"/>
  <c r="I4" i="1" s="1"/>
  <c r="G2" i="1"/>
  <c r="G12" i="2" l="1"/>
  <c r="G14" i="2" s="1"/>
  <c r="G16" i="2" s="1"/>
  <c r="G17" i="2" s="1"/>
  <c r="G18" i="2" s="1"/>
  <c r="G20" i="2" s="1"/>
  <c r="G21" i="2" s="1"/>
  <c r="G23" i="2"/>
  <c r="F23" i="2" s="1"/>
  <c r="E23" i="2" s="1"/>
  <c r="D23" i="2" s="1"/>
  <c r="C23" i="2" s="1"/>
  <c r="G14" i="3"/>
  <c r="G16" i="3" s="1"/>
  <c r="G17" i="3" s="1"/>
  <c r="G18" i="3" s="1"/>
  <c r="G20" i="3" s="1"/>
  <c r="H13" i="3"/>
  <c r="G8" i="3"/>
  <c r="G25" i="3" s="1"/>
  <c r="H9" i="3"/>
  <c r="H11" i="3"/>
  <c r="H12" i="3" s="1"/>
  <c r="I5" i="3"/>
  <c r="H3" i="3"/>
  <c r="H11" i="2"/>
  <c r="H12" i="2" s="1"/>
  <c r="H14" i="2" s="1"/>
  <c r="H16" i="2" s="1"/>
  <c r="H17" i="2" s="1"/>
  <c r="H18" i="2" s="1"/>
  <c r="H20" i="2" s="1"/>
  <c r="H21" i="2" s="1"/>
  <c r="G3" i="2"/>
  <c r="G8" i="2" s="1"/>
  <c r="J4" i="1"/>
  <c r="E11" i="1"/>
  <c r="G8" i="1"/>
  <c r="F11" i="1"/>
  <c r="H2" i="1"/>
  <c r="I2" i="1" s="1"/>
  <c r="G7" i="1"/>
  <c r="I3" i="3" l="1"/>
  <c r="J5" i="3"/>
  <c r="I11" i="3"/>
  <c r="I12" i="3" s="1"/>
  <c r="I9" i="3"/>
  <c r="I13" i="3"/>
  <c r="H14" i="3"/>
  <c r="H16" i="3" s="1"/>
  <c r="H17" i="3" s="1"/>
  <c r="H18" i="3" s="1"/>
  <c r="H20" i="3" s="1"/>
  <c r="H21" i="3" s="1"/>
  <c r="H8" i="3"/>
  <c r="H25" i="3" s="1"/>
  <c r="I11" i="2"/>
  <c r="I12" i="2" s="1"/>
  <c r="I14" i="2" s="1"/>
  <c r="I16" i="2" s="1"/>
  <c r="I17" i="2" s="1"/>
  <c r="I18" i="2" s="1"/>
  <c r="I20" i="2" s="1"/>
  <c r="I21" i="2" s="1"/>
  <c r="H3" i="2"/>
  <c r="H8" i="2" s="1"/>
  <c r="H23" i="2"/>
  <c r="I7" i="1"/>
  <c r="H8" i="1"/>
  <c r="G11" i="1"/>
  <c r="J2" i="1"/>
  <c r="J7" i="1" s="1"/>
  <c r="H7" i="1"/>
  <c r="J13" i="3" l="1"/>
  <c r="I14" i="3"/>
  <c r="I16" i="3" s="1"/>
  <c r="I17" i="3" s="1"/>
  <c r="I18" i="3" s="1"/>
  <c r="I20" i="3" s="1"/>
  <c r="I21" i="3" s="1"/>
  <c r="J9" i="3"/>
  <c r="J11" i="3"/>
  <c r="J12" i="3" s="1"/>
  <c r="J3" i="3"/>
  <c r="I8" i="3"/>
  <c r="I25" i="3" s="1"/>
  <c r="I23" i="2"/>
  <c r="J11" i="2"/>
  <c r="J12" i="2" s="1"/>
  <c r="J14" i="2" s="1"/>
  <c r="J16" i="2" s="1"/>
  <c r="J17" i="2" s="1"/>
  <c r="J18" i="2" s="1"/>
  <c r="J20" i="2" s="1"/>
  <c r="J21" i="2" s="1"/>
  <c r="I3" i="2"/>
  <c r="I8" i="2" s="1"/>
  <c r="H11" i="1"/>
  <c r="I8" i="1"/>
  <c r="J8" i="3" l="1"/>
  <c r="J25" i="3" s="1"/>
  <c r="J14" i="3"/>
  <c r="J16" i="3" s="1"/>
  <c r="J17" i="3" s="1"/>
  <c r="J18" i="3" s="1"/>
  <c r="J20" i="3" s="1"/>
  <c r="J21" i="3" s="1"/>
  <c r="J3" i="2"/>
  <c r="J8" i="2" s="1"/>
  <c r="J23" i="2"/>
  <c r="J8" i="1"/>
  <c r="J11" i="1" s="1"/>
  <c r="I11" i="1"/>
</calcChain>
</file>

<file path=xl/sharedStrings.xml><?xml version="1.0" encoding="utf-8"?>
<sst xmlns="http://schemas.openxmlformats.org/spreadsheetml/2006/main" count="47" uniqueCount="26">
  <si>
    <t>Portfolio value</t>
  </si>
  <si>
    <t>Index level</t>
  </si>
  <si>
    <t>Beta</t>
  </si>
  <si>
    <t># of Put</t>
  </si>
  <si>
    <t>Protection Target</t>
  </si>
  <si>
    <t>Strike Price</t>
  </si>
  <si>
    <t>1 Put X Index</t>
  </si>
  <si>
    <t>Value with Put</t>
  </si>
  <si>
    <t>Value of index in three months:</t>
  </si>
  <si>
    <t>Return from change in index</t>
  </si>
  <si>
    <t>Dividends from index</t>
  </si>
  <si>
    <t>Total return from index</t>
  </si>
  <si>
    <t>Risk-free interest rate:</t>
  </si>
  <si>
    <t xml:space="preserve">Excess return from index 
over risk-free interest rate: </t>
  </si>
  <si>
    <t xml:space="preserve">Expected excess return from portfolio 
over risk-free interest rate: </t>
  </si>
  <si>
    <t xml:space="preserve">Expected return from portfolio: </t>
  </si>
  <si>
    <t>Dividends from portfolio</t>
  </si>
  <si>
    <t>Expected increase in value of portfolio:</t>
  </si>
  <si>
    <t xml:space="preserve">Expected value of portfolio: </t>
  </si>
  <si>
    <t># of Puts</t>
  </si>
  <si>
    <t>1 Put Contract = X Index</t>
  </si>
  <si>
    <t>Put's Pay (1 Index Point = 100$)</t>
  </si>
  <si>
    <t>3 Month Period</t>
  </si>
  <si>
    <t>Dividends from index (4%)</t>
  </si>
  <si>
    <t>Risk-free interest rate: (12%)</t>
  </si>
  <si>
    <t>Dividends from portfolio (4%)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</si>
</sst>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64" fontId="0" fillId="0" borderId="0" xfId="0" applyNumberFormat="1"/>
    <xf numFmtId="43" fontId="0" fillId="0" borderId="1" xfId="1" applyFont="1" applyBorder="1"/>
    <xf numFmtId="165" fontId="0" fillId="0" borderId="0" xfId="0" applyNumberFormat="1"/>
    <xf numFmtId="0" fontId="0" fillId="0" borderId="0" xfId="0" applyAlignment="1">
      <alignment wrapText="1"/>
    </xf>
    <xf numFmtId="166" fontId="0" fillId="0" borderId="0" xfId="3" applyNumberFormat="1" applyFont="1"/>
    <xf numFmtId="12" fontId="0" fillId="0" borderId="0" xfId="1" applyNumberFormat="1" applyFont="1"/>
    <xf numFmtId="165" fontId="2" fillId="0" borderId="0" xfId="0" applyNumberFormat="1" applyFont="1" applyFill="1"/>
    <xf numFmtId="164" fontId="0" fillId="3" borderId="0" xfId="2" applyNumberFormat="1" applyFont="1" applyFill="1"/>
    <xf numFmtId="165" fontId="0" fillId="2" borderId="0" xfId="0" applyNumberFormat="1" applyFill="1"/>
    <xf numFmtId="165" fontId="0" fillId="2" borderId="0" xfId="1" applyNumberFormat="1" applyFont="1" applyFill="1"/>
    <xf numFmtId="0" fontId="0" fillId="0" borderId="2" xfId="0" applyBorder="1"/>
    <xf numFmtId="165" fontId="0" fillId="0" borderId="2" xfId="1" applyNumberFormat="1" applyFont="1" applyBorder="1"/>
    <xf numFmtId="165" fontId="0" fillId="0" borderId="2" xfId="0" applyNumberForma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Symbol" panose="05050102010706020507" pitchFamily="18" charset="2"/>
              </a:rPr>
              <a:t>b</a:t>
            </a:r>
            <a:r>
              <a:rPr lang="en-US" baseline="0">
                <a:latin typeface="Symbol" panose="05050102010706020507" pitchFamily="18" charset="2"/>
              </a:rPr>
              <a:t> </a:t>
            </a:r>
            <a:r>
              <a:rPr lang="en-US"/>
              <a:t>=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Beta1!$B$2</c:f>
              <c:strCache>
                <c:ptCount val="1"/>
                <c:pt idx="0">
                  <c:v>Portfolio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Beta1!$C$4:$J$4</c:f>
              <c:numCache>
                <c:formatCode>_(* #,##0_);_(* \(#,##0\);_(* "-"??_);_(@_)</c:formatCode>
                <c:ptCount val="7"/>
                <c:pt idx="0">
                  <c:v>1200</c:v>
                </c:pt>
                <c:pt idx="1">
                  <c:v>1100</c:v>
                </c:pt>
                <c:pt idx="2">
                  <c:v>1000</c:v>
                </c:pt>
                <c:pt idx="3">
                  <c:v>900</c:v>
                </c:pt>
                <c:pt idx="4">
                  <c:v>800</c:v>
                </c:pt>
                <c:pt idx="5">
                  <c:v>700</c:v>
                </c:pt>
                <c:pt idx="6">
                  <c:v>600</c:v>
                </c:pt>
              </c:numCache>
            </c:numRef>
          </c:cat>
          <c:val>
            <c:numRef>
              <c:f>Beta1!$C$2:$J$2</c:f>
              <c:numCache>
                <c:formatCode>_("$"* #,##0_);_("$"* \(#,##0\);_("$"* "-"??_);_(@_)</c:formatCode>
                <c:ptCount val="7"/>
                <c:pt idx="0">
                  <c:v>600000</c:v>
                </c:pt>
                <c:pt idx="1">
                  <c:v>550000</c:v>
                </c:pt>
                <c:pt idx="2">
                  <c:v>500000</c:v>
                </c:pt>
                <c:pt idx="3">
                  <c:v>450000</c:v>
                </c:pt>
                <c:pt idx="4">
                  <c:v>400000</c:v>
                </c:pt>
                <c:pt idx="5">
                  <c:v>350000</c:v>
                </c:pt>
                <c:pt idx="6">
                  <c:v>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9-4DF4-9EFE-CF85A85BCA25}"/>
            </c:ext>
          </c:extLst>
        </c:ser>
        <c:ser>
          <c:idx val="1"/>
          <c:order val="1"/>
          <c:tx>
            <c:strRef>
              <c:f>Beta1!$B$10</c:f>
              <c:strCache>
                <c:ptCount val="1"/>
                <c:pt idx="0">
                  <c:v>Put's Pay (1 Index Point = 100$)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Beta1!$C$4:$J$4</c:f>
              <c:numCache>
                <c:formatCode>_(* #,##0_);_(* \(#,##0\);_(* "-"??_);_(@_)</c:formatCode>
                <c:ptCount val="7"/>
                <c:pt idx="0">
                  <c:v>1200</c:v>
                </c:pt>
                <c:pt idx="1">
                  <c:v>1100</c:v>
                </c:pt>
                <c:pt idx="2">
                  <c:v>1000</c:v>
                </c:pt>
                <c:pt idx="3">
                  <c:v>900</c:v>
                </c:pt>
                <c:pt idx="4">
                  <c:v>800</c:v>
                </c:pt>
                <c:pt idx="5">
                  <c:v>700</c:v>
                </c:pt>
                <c:pt idx="6">
                  <c:v>600</c:v>
                </c:pt>
              </c:numCache>
            </c:numRef>
          </c:cat>
          <c:val>
            <c:numRef>
              <c:f>Beta1!$C$10:$J$10</c:f>
              <c:numCache>
                <c:formatCode>_("$"* #,##0_);_("$"* \(#,##0\);_("$"*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</c:v>
                </c:pt>
                <c:pt idx="5">
                  <c:v>100000</c:v>
                </c:pt>
                <c:pt idx="6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9-4DF4-9EFE-CF85A85BCA25}"/>
            </c:ext>
          </c:extLst>
        </c:ser>
        <c:ser>
          <c:idx val="2"/>
          <c:order val="2"/>
          <c:tx>
            <c:strRef>
              <c:f>Beta1!$B$11</c:f>
              <c:strCache>
                <c:ptCount val="1"/>
                <c:pt idx="0">
                  <c:v>Value with Put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Beta1!$C$4:$J$4</c:f>
              <c:numCache>
                <c:formatCode>_(* #,##0_);_(* \(#,##0\);_(* "-"??_);_(@_)</c:formatCode>
                <c:ptCount val="7"/>
                <c:pt idx="0">
                  <c:v>1200</c:v>
                </c:pt>
                <c:pt idx="1">
                  <c:v>1100</c:v>
                </c:pt>
                <c:pt idx="2">
                  <c:v>1000</c:v>
                </c:pt>
                <c:pt idx="3">
                  <c:v>900</c:v>
                </c:pt>
                <c:pt idx="4">
                  <c:v>800</c:v>
                </c:pt>
                <c:pt idx="5">
                  <c:v>700</c:v>
                </c:pt>
                <c:pt idx="6">
                  <c:v>600</c:v>
                </c:pt>
              </c:numCache>
            </c:numRef>
          </c:cat>
          <c:val>
            <c:numRef>
              <c:f>Beta1!$C$11:$J$11</c:f>
              <c:numCache>
                <c:formatCode>_("$"* #,##0_);_("$"* \(#,##0\);_("$"* "-"??_);_(@_)</c:formatCode>
                <c:ptCount val="7"/>
                <c:pt idx="0">
                  <c:v>600000</c:v>
                </c:pt>
                <c:pt idx="1">
                  <c:v>550000</c:v>
                </c:pt>
                <c:pt idx="2">
                  <c:v>500000</c:v>
                </c:pt>
                <c:pt idx="3">
                  <c:v>450000</c:v>
                </c:pt>
                <c:pt idx="4">
                  <c:v>450000</c:v>
                </c:pt>
                <c:pt idx="5">
                  <c:v>450000</c:v>
                </c:pt>
                <c:pt idx="6">
                  <c:v>450000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39-4DF4-9EFE-CF85A85B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137215"/>
        <c:axId val="1589138655"/>
      </c:lineChart>
      <c:catAx>
        <c:axId val="1589137215"/>
        <c:scaling>
          <c:orientation val="minMax"/>
        </c:scaling>
        <c:delete val="0"/>
        <c:axPos val="b"/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138655"/>
        <c:crosses val="autoZero"/>
        <c:auto val="1"/>
        <c:lblAlgn val="ctr"/>
        <c:lblOffset val="100"/>
        <c:noMultiLvlLbl val="0"/>
      </c:catAx>
      <c:valAx>
        <c:axId val="158913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13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6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Beta = 2, Strike = 960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'Portfolio Velue Beta2'!$B$24</c:f>
              <c:strCache>
                <c:ptCount val="1"/>
                <c:pt idx="0">
                  <c:v>Put's Pay (1 Index Point = 100$)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'Portfolio Velue Beta2'!$C$3:$J$3</c:f>
              <c:numCache>
                <c:formatCode>_("$"* #,##0_);_("$"* \(#,##0\);_("$"* "-"??_);_(@_)</c:formatCode>
                <c:ptCount val="8"/>
                <c:pt idx="0">
                  <c:v>500000</c:v>
                </c:pt>
                <c:pt idx="1">
                  <c:v>540000</c:v>
                </c:pt>
                <c:pt idx="2">
                  <c:v>520000</c:v>
                </c:pt>
                <c:pt idx="3">
                  <c:v>500000</c:v>
                </c:pt>
                <c:pt idx="4">
                  <c:v>480000</c:v>
                </c:pt>
                <c:pt idx="5">
                  <c:v>460000</c:v>
                </c:pt>
                <c:pt idx="6">
                  <c:v>440000</c:v>
                </c:pt>
                <c:pt idx="7">
                  <c:v>420000</c:v>
                </c:pt>
              </c:numCache>
            </c:numRef>
          </c:cat>
          <c:val>
            <c:numRef>
              <c:f>'Portfolio Velue Beta2'!$C$24:$J$24</c:f>
              <c:numCache>
                <c:formatCode>_("$"* #,##0_);_("$"* \(#,##0\);_("$"* "-"??_);_(@_)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40000</c:v>
                </c:pt>
                <c:pt idx="6">
                  <c:v>80000</c:v>
                </c:pt>
                <c:pt idx="7">
                  <c:v>120000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A-4C3D-B29B-9243BA208716}"/>
            </c:ext>
          </c:extLst>
        </c:ser>
        <c:ser>
          <c:idx val="2"/>
          <c:order val="1"/>
          <c:tx>
            <c:strRef>
              <c:f>'Portfolio Velue Beta2'!$B$25</c:f>
              <c:strCache>
                <c:ptCount val="1"/>
                <c:pt idx="0">
                  <c:v>Value with Put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'Portfolio Velue Beta2'!$C$3:$J$3</c:f>
              <c:numCache>
                <c:formatCode>_("$"* #,##0_);_("$"* \(#,##0\);_("$"* "-"??_);_(@_)</c:formatCode>
                <c:ptCount val="8"/>
                <c:pt idx="0">
                  <c:v>500000</c:v>
                </c:pt>
                <c:pt idx="1">
                  <c:v>540000</c:v>
                </c:pt>
                <c:pt idx="2">
                  <c:v>520000</c:v>
                </c:pt>
                <c:pt idx="3">
                  <c:v>500000</c:v>
                </c:pt>
                <c:pt idx="4">
                  <c:v>480000</c:v>
                </c:pt>
                <c:pt idx="5">
                  <c:v>460000</c:v>
                </c:pt>
                <c:pt idx="6">
                  <c:v>440000</c:v>
                </c:pt>
                <c:pt idx="7">
                  <c:v>420000</c:v>
                </c:pt>
              </c:numCache>
            </c:numRef>
          </c:cat>
          <c:val>
            <c:numRef>
              <c:f>'Portfolio Velue Beta2'!$C$25:$J$25</c:f>
              <c:numCache>
                <c:formatCode>_("$"* #,##0_);_("$"* \(#,##0\);_("$"* "-"??_);_(@_)</c:formatCode>
                <c:ptCount val="8"/>
                <c:pt idx="1">
                  <c:v>570000</c:v>
                </c:pt>
                <c:pt idx="2">
                  <c:v>530000</c:v>
                </c:pt>
                <c:pt idx="3">
                  <c:v>490000</c:v>
                </c:pt>
                <c:pt idx="4">
                  <c:v>450000</c:v>
                </c:pt>
                <c:pt idx="5">
                  <c:v>450000</c:v>
                </c:pt>
                <c:pt idx="6">
                  <c:v>450000</c:v>
                </c:pt>
                <c:pt idx="7">
                  <c:v>450000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A-4C3D-B29B-9243BA20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137215"/>
        <c:axId val="1589138655"/>
      </c:lineChart>
      <c:catAx>
        <c:axId val="1589137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138655"/>
        <c:crosses val="autoZero"/>
        <c:auto val="1"/>
        <c:lblAlgn val="ctr"/>
        <c:lblOffset val="100"/>
        <c:noMultiLvlLbl val="0"/>
      </c:catAx>
      <c:valAx>
        <c:axId val="158913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13721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156210</xdr:rowOff>
    </xdr:from>
    <xdr:to>
      <xdr:col>10</xdr:col>
      <xdr:colOff>7620</xdr:colOff>
      <xdr:row>26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FADBF1-AE4A-567C-4D42-0E1019F9F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156210</xdr:rowOff>
    </xdr:from>
    <xdr:to>
      <xdr:col>10</xdr:col>
      <xdr:colOff>7620</xdr:colOff>
      <xdr:row>40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9D2E42-F0D3-4D15-91EF-232629269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"/>
  <sheetViews>
    <sheetView showGridLines="0" topLeftCell="A16" workbookViewId="0">
      <selection activeCell="N19" sqref="N19"/>
    </sheetView>
  </sheetViews>
  <sheetFormatPr defaultRowHeight="14.5" x14ac:dyDescent="0.35"/>
  <cols>
    <col min="2" max="2" width="22.1796875" bestFit="1" customWidth="1"/>
    <col min="3" max="3" width="12.08984375" hidden="1" customWidth="1"/>
    <col min="4" max="4" width="11.08984375" bestFit="1" customWidth="1"/>
    <col min="5" max="5" width="10.08984375" bestFit="1" customWidth="1"/>
    <col min="6" max="10" width="9.54296875" bestFit="1" customWidth="1"/>
  </cols>
  <sheetData>
    <row r="2" spans="2:12" x14ac:dyDescent="0.35">
      <c r="B2" t="s">
        <v>0</v>
      </c>
      <c r="C2" s="1">
        <v>500000</v>
      </c>
      <c r="D2" s="1">
        <f>D4*C2/C4</f>
        <v>600000</v>
      </c>
      <c r="E2" s="1">
        <f>E4*D2/D4</f>
        <v>550000</v>
      </c>
      <c r="F2" s="1">
        <f t="shared" ref="F2:H2" si="0">F4*E2/E4</f>
        <v>500000</v>
      </c>
      <c r="G2" s="1">
        <f t="shared" si="0"/>
        <v>450000</v>
      </c>
      <c r="H2" s="1">
        <f t="shared" si="0"/>
        <v>400000</v>
      </c>
      <c r="I2" s="1">
        <f t="shared" ref="I2:J2" si="1">I4*H2/H4</f>
        <v>350000</v>
      </c>
      <c r="J2" s="1">
        <f t="shared" si="1"/>
        <v>300000</v>
      </c>
    </row>
    <row r="3" spans="2:12" x14ac:dyDescent="0.35">
      <c r="B3" t="s">
        <v>4</v>
      </c>
      <c r="C3" s="1">
        <v>450000</v>
      </c>
      <c r="D3" s="1">
        <f>C3</f>
        <v>450000</v>
      </c>
      <c r="E3" s="1">
        <f>D3</f>
        <v>450000</v>
      </c>
      <c r="F3" s="1">
        <f t="shared" ref="F3:H3" si="2">E3</f>
        <v>450000</v>
      </c>
      <c r="G3" s="1">
        <f t="shared" si="2"/>
        <v>450000</v>
      </c>
      <c r="H3" s="1">
        <f t="shared" si="2"/>
        <v>450000</v>
      </c>
      <c r="I3" s="1">
        <f t="shared" ref="I3:J3" si="3">H3</f>
        <v>450000</v>
      </c>
      <c r="J3" s="1">
        <f t="shared" si="3"/>
        <v>450000</v>
      </c>
    </row>
    <row r="4" spans="2:12" x14ac:dyDescent="0.35">
      <c r="B4" t="s">
        <v>1</v>
      </c>
      <c r="C4" s="2">
        <v>1000</v>
      </c>
      <c r="D4" s="2">
        <v>1200</v>
      </c>
      <c r="E4" s="2">
        <f>D4-100</f>
        <v>1100</v>
      </c>
      <c r="F4" s="2">
        <f t="shared" ref="F4:H4" si="4">E4-100</f>
        <v>1000</v>
      </c>
      <c r="G4" s="2">
        <f t="shared" si="4"/>
        <v>900</v>
      </c>
      <c r="H4" s="2">
        <f t="shared" si="4"/>
        <v>800</v>
      </c>
      <c r="I4" s="2">
        <f t="shared" ref="I4:J4" si="5">H4-100</f>
        <v>700</v>
      </c>
      <c r="J4" s="2">
        <f t="shared" si="5"/>
        <v>600</v>
      </c>
    </row>
    <row r="5" spans="2:12" x14ac:dyDescent="0.35">
      <c r="B5" s="3" t="s">
        <v>20</v>
      </c>
      <c r="C5" s="4">
        <v>100</v>
      </c>
      <c r="D5" s="4">
        <f>C5</f>
        <v>100</v>
      </c>
      <c r="E5" s="4">
        <f t="shared" ref="E5:J5" si="6">D5</f>
        <v>100</v>
      </c>
      <c r="F5" s="4">
        <f t="shared" si="6"/>
        <v>100</v>
      </c>
      <c r="G5" s="4">
        <f t="shared" si="6"/>
        <v>100</v>
      </c>
      <c r="H5" s="4">
        <f t="shared" si="6"/>
        <v>100</v>
      </c>
      <c r="I5" s="4">
        <f t="shared" si="6"/>
        <v>100</v>
      </c>
      <c r="J5" s="4">
        <f t="shared" si="6"/>
        <v>100</v>
      </c>
    </row>
    <row r="7" spans="2:12" x14ac:dyDescent="0.35">
      <c r="B7" s="3" t="s">
        <v>19</v>
      </c>
      <c r="C7" s="6">
        <f>C2/(C5*C4)</f>
        <v>5</v>
      </c>
      <c r="D7" s="6">
        <f>D2/(D5*D4)</f>
        <v>5</v>
      </c>
      <c r="E7" s="6">
        <f>E2/(E5*E4)</f>
        <v>5</v>
      </c>
      <c r="F7" s="6">
        <f t="shared" ref="F7:H7" si="7">F2/(F5*F4)</f>
        <v>5</v>
      </c>
      <c r="G7" s="6">
        <f t="shared" si="7"/>
        <v>5</v>
      </c>
      <c r="H7" s="6">
        <f t="shared" si="7"/>
        <v>5</v>
      </c>
      <c r="I7" s="6">
        <f t="shared" ref="I7:J7" si="8">I2/(I5*I4)</f>
        <v>5</v>
      </c>
      <c r="J7" s="6">
        <f t="shared" si="8"/>
        <v>5</v>
      </c>
    </row>
    <row r="8" spans="2:12" x14ac:dyDescent="0.35">
      <c r="B8" t="s">
        <v>5</v>
      </c>
      <c r="C8" s="2">
        <f>C3*C4/C2</f>
        <v>900</v>
      </c>
      <c r="D8" s="7">
        <f>C8</f>
        <v>900</v>
      </c>
      <c r="E8" s="7">
        <f>D8</f>
        <v>900</v>
      </c>
      <c r="F8" s="7">
        <f t="shared" ref="F8:H8" si="9">E8</f>
        <v>900</v>
      </c>
      <c r="G8" s="7">
        <f t="shared" si="9"/>
        <v>900</v>
      </c>
      <c r="H8" s="7">
        <f t="shared" si="9"/>
        <v>900</v>
      </c>
      <c r="I8" s="7">
        <f t="shared" ref="I8:J8" si="10">H8</f>
        <v>900</v>
      </c>
      <c r="J8" s="7">
        <f t="shared" si="10"/>
        <v>900</v>
      </c>
    </row>
    <row r="10" spans="2:12" x14ac:dyDescent="0.35">
      <c r="B10" t="s">
        <v>21</v>
      </c>
      <c r="D10" s="1">
        <f>MAX((D8-D4)*D7*100,0)</f>
        <v>0</v>
      </c>
      <c r="E10" s="1">
        <f t="shared" ref="E10:J10" si="11">MAX((E8-E4)*E7*100,0)</f>
        <v>0</v>
      </c>
      <c r="F10" s="1">
        <f t="shared" si="11"/>
        <v>0</v>
      </c>
      <c r="G10" s="1">
        <f t="shared" si="11"/>
        <v>0</v>
      </c>
      <c r="H10" s="1">
        <f t="shared" si="11"/>
        <v>50000</v>
      </c>
      <c r="I10" s="1">
        <f t="shared" si="11"/>
        <v>100000</v>
      </c>
      <c r="J10" s="1">
        <f t="shared" si="11"/>
        <v>150000</v>
      </c>
      <c r="L10" s="7"/>
    </row>
    <row r="11" spans="2:12" x14ac:dyDescent="0.35">
      <c r="B11" t="s">
        <v>7</v>
      </c>
      <c r="D11" s="5">
        <f t="shared" ref="D11:J11" si="12">D2+D10</f>
        <v>600000</v>
      </c>
      <c r="E11" s="5">
        <f t="shared" si="12"/>
        <v>550000</v>
      </c>
      <c r="F11" s="5">
        <f t="shared" si="12"/>
        <v>500000</v>
      </c>
      <c r="G11" s="5">
        <f t="shared" si="12"/>
        <v>450000</v>
      </c>
      <c r="H11" s="5">
        <f t="shared" si="12"/>
        <v>450000</v>
      </c>
      <c r="I11" s="5">
        <f t="shared" si="12"/>
        <v>450000</v>
      </c>
      <c r="J11" s="5">
        <f t="shared" si="12"/>
        <v>450000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2472-0A6C-4A68-8DFB-740A5B378363}">
  <dimension ref="B2:J23"/>
  <sheetViews>
    <sheetView showGridLines="0" topLeftCell="A9" workbookViewId="0">
      <selection activeCell="G21" sqref="G21"/>
    </sheetView>
  </sheetViews>
  <sheetFormatPr defaultRowHeight="14.5" x14ac:dyDescent="0.35"/>
  <cols>
    <col min="2" max="2" width="26.81640625" bestFit="1" customWidth="1"/>
    <col min="3" max="3" width="12.08984375" customWidth="1"/>
    <col min="4" max="4" width="12.08984375" bestFit="1" customWidth="1"/>
    <col min="5" max="5" width="10.08984375" bestFit="1" customWidth="1"/>
    <col min="6" max="10" width="9.54296875" bestFit="1" customWidth="1"/>
  </cols>
  <sheetData>
    <row r="2" spans="2:10" ht="15" thickBot="1" x14ac:dyDescent="0.4">
      <c r="B2" s="15" t="s">
        <v>2</v>
      </c>
      <c r="C2" s="15">
        <v>2</v>
      </c>
      <c r="D2" s="15">
        <f>C2</f>
        <v>2</v>
      </c>
      <c r="E2" s="15">
        <f t="shared" ref="E2:J2" si="0">D2</f>
        <v>2</v>
      </c>
      <c r="F2" s="15">
        <f t="shared" si="0"/>
        <v>2</v>
      </c>
      <c r="G2" s="15">
        <f t="shared" si="0"/>
        <v>2</v>
      </c>
      <c r="H2" s="15">
        <f t="shared" si="0"/>
        <v>2</v>
      </c>
      <c r="I2" s="15">
        <f t="shared" si="0"/>
        <v>2</v>
      </c>
      <c r="J2" s="15">
        <f t="shared" si="0"/>
        <v>2</v>
      </c>
    </row>
    <row r="3" spans="2:10" x14ac:dyDescent="0.35">
      <c r="B3" t="s">
        <v>0</v>
      </c>
      <c r="C3" s="1">
        <v>500000</v>
      </c>
      <c r="D3" s="1">
        <f>D5*C3/C5</f>
        <v>540000</v>
      </c>
      <c r="E3" s="1">
        <f>E5*D3/D5</f>
        <v>520000</v>
      </c>
      <c r="F3" s="1">
        <f t="shared" ref="F3:J3" si="1">F5*E3/E5</f>
        <v>500000</v>
      </c>
      <c r="G3" s="1">
        <f t="shared" si="1"/>
        <v>480000</v>
      </c>
      <c r="H3" s="1">
        <f t="shared" si="1"/>
        <v>460000</v>
      </c>
      <c r="I3" s="1">
        <f t="shared" si="1"/>
        <v>440000</v>
      </c>
      <c r="J3" s="1">
        <f t="shared" si="1"/>
        <v>420000</v>
      </c>
    </row>
    <row r="4" spans="2:10" x14ac:dyDescent="0.35">
      <c r="B4" t="s">
        <v>4</v>
      </c>
      <c r="C4" s="12">
        <v>450000</v>
      </c>
      <c r="D4" s="12">
        <f>C4</f>
        <v>450000</v>
      </c>
      <c r="E4" s="12">
        <f>D4</f>
        <v>450000</v>
      </c>
      <c r="F4" s="12">
        <f t="shared" ref="F4:J4" si="2">E4</f>
        <v>450000</v>
      </c>
      <c r="G4" s="12">
        <f t="shared" si="2"/>
        <v>450000</v>
      </c>
      <c r="H4" s="12">
        <f t="shared" si="2"/>
        <v>450000</v>
      </c>
      <c r="I4" s="12">
        <f t="shared" si="2"/>
        <v>450000</v>
      </c>
      <c r="J4" s="12">
        <f t="shared" si="2"/>
        <v>450000</v>
      </c>
    </row>
    <row r="5" spans="2:10" x14ac:dyDescent="0.35">
      <c r="B5" t="s">
        <v>1</v>
      </c>
      <c r="C5" s="2">
        <v>1000</v>
      </c>
      <c r="D5" s="2">
        <v>1080</v>
      </c>
      <c r="E5" s="2">
        <f>D5-40</f>
        <v>1040</v>
      </c>
      <c r="F5" s="2">
        <f t="shared" ref="F5:H5" si="3">E5-40</f>
        <v>1000</v>
      </c>
      <c r="G5" s="2">
        <f t="shared" si="3"/>
        <v>960</v>
      </c>
      <c r="H5" s="2">
        <f t="shared" si="3"/>
        <v>920</v>
      </c>
      <c r="I5" s="2">
        <f>H5-40</f>
        <v>880</v>
      </c>
      <c r="J5" s="2">
        <f>I5-40</f>
        <v>840</v>
      </c>
    </row>
    <row r="6" spans="2:10" x14ac:dyDescent="0.35">
      <c r="B6" s="3" t="s">
        <v>6</v>
      </c>
      <c r="C6" s="4">
        <v>100</v>
      </c>
      <c r="D6" s="4">
        <v>100</v>
      </c>
      <c r="E6" s="4">
        <v>101</v>
      </c>
      <c r="F6" s="4">
        <v>102</v>
      </c>
      <c r="G6" s="4">
        <v>103</v>
      </c>
      <c r="H6" s="4">
        <v>104</v>
      </c>
      <c r="I6" s="4">
        <v>105</v>
      </c>
      <c r="J6" s="4">
        <v>106</v>
      </c>
    </row>
    <row r="8" spans="2:10" x14ac:dyDescent="0.35">
      <c r="B8" s="3" t="s">
        <v>3</v>
      </c>
      <c r="C8" s="6">
        <f>C3*C2/(C6*C5)</f>
        <v>10</v>
      </c>
      <c r="D8" s="6">
        <f t="shared" ref="D8:J8" si="4">D3*D2/(D6*D5)</f>
        <v>10</v>
      </c>
      <c r="E8" s="6">
        <f t="shared" si="4"/>
        <v>9.9009900990099009</v>
      </c>
      <c r="F8" s="6">
        <f t="shared" si="4"/>
        <v>9.8039215686274517</v>
      </c>
      <c r="G8" s="6">
        <f t="shared" si="4"/>
        <v>9.7087378640776691</v>
      </c>
      <c r="H8" s="6">
        <f t="shared" si="4"/>
        <v>9.615384615384615</v>
      </c>
      <c r="I8" s="6">
        <f t="shared" si="4"/>
        <v>9.5238095238095237</v>
      </c>
      <c r="J8" s="6">
        <f t="shared" si="4"/>
        <v>9.433962264150944</v>
      </c>
    </row>
    <row r="10" spans="2:10" ht="15" thickBot="1" x14ac:dyDescent="0.4">
      <c r="B10" s="15" t="s">
        <v>22</v>
      </c>
      <c r="C10" s="16"/>
      <c r="D10" s="17"/>
      <c r="E10" s="17"/>
      <c r="F10" s="17"/>
      <c r="G10" s="17"/>
      <c r="H10" s="17"/>
      <c r="I10" s="17"/>
      <c r="J10" s="17"/>
    </row>
    <row r="11" spans="2:10" x14ac:dyDescent="0.35">
      <c r="B11" t="s">
        <v>8</v>
      </c>
      <c r="C11" s="14">
        <f>C5</f>
        <v>1000</v>
      </c>
      <c r="D11" s="14">
        <f t="shared" ref="D11:J11" si="5">D5</f>
        <v>1080</v>
      </c>
      <c r="E11" s="14">
        <f t="shared" si="5"/>
        <v>1040</v>
      </c>
      <c r="F11" s="14">
        <f t="shared" si="5"/>
        <v>1000</v>
      </c>
      <c r="G11" s="14">
        <f t="shared" si="5"/>
        <v>960</v>
      </c>
      <c r="H11" s="14">
        <f t="shared" si="5"/>
        <v>920</v>
      </c>
      <c r="I11" s="14">
        <f t="shared" si="5"/>
        <v>880</v>
      </c>
      <c r="J11" s="14">
        <f t="shared" si="5"/>
        <v>840</v>
      </c>
    </row>
    <row r="12" spans="2:10" x14ac:dyDescent="0.35">
      <c r="B12" t="s">
        <v>9</v>
      </c>
      <c r="C12" s="2"/>
      <c r="D12" s="9">
        <f t="shared" ref="D12:E12" si="6">(D11-$C$11)/$C$11</f>
        <v>0.08</v>
      </c>
      <c r="E12" s="9">
        <f t="shared" si="6"/>
        <v>0.04</v>
      </c>
      <c r="F12" s="9">
        <f>(F11-$C$11)/$C$11</f>
        <v>0</v>
      </c>
      <c r="G12" s="9">
        <f t="shared" ref="G12:J12" si="7">(G11-$C$11)/$C$11</f>
        <v>-0.04</v>
      </c>
      <c r="H12" s="9">
        <f t="shared" si="7"/>
        <v>-0.08</v>
      </c>
      <c r="I12" s="9">
        <f t="shared" si="7"/>
        <v>-0.12</v>
      </c>
      <c r="J12" s="9">
        <f t="shared" si="7"/>
        <v>-0.16</v>
      </c>
    </row>
    <row r="13" spans="2:10" x14ac:dyDescent="0.35">
      <c r="B13" t="s">
        <v>23</v>
      </c>
      <c r="C13" s="10">
        <v>0.25</v>
      </c>
      <c r="D13" s="9">
        <f>4%*C13</f>
        <v>0.01</v>
      </c>
      <c r="E13" s="9">
        <f>D13</f>
        <v>0.01</v>
      </c>
      <c r="F13" s="9">
        <f t="shared" ref="F13:J13" si="8">E13</f>
        <v>0.01</v>
      </c>
      <c r="G13" s="9">
        <f t="shared" si="8"/>
        <v>0.01</v>
      </c>
      <c r="H13" s="9">
        <f t="shared" si="8"/>
        <v>0.01</v>
      </c>
      <c r="I13" s="9">
        <f t="shared" si="8"/>
        <v>0.01</v>
      </c>
      <c r="J13" s="9">
        <f t="shared" si="8"/>
        <v>0.01</v>
      </c>
    </row>
    <row r="14" spans="2:10" x14ac:dyDescent="0.35">
      <c r="B14" t="s">
        <v>11</v>
      </c>
      <c r="C14" s="2"/>
      <c r="D14" s="9">
        <f>D13+D12</f>
        <v>0.09</v>
      </c>
      <c r="E14" s="9">
        <f>E13+E12</f>
        <v>0.05</v>
      </c>
      <c r="F14" s="9">
        <f>F13+F12</f>
        <v>0.01</v>
      </c>
      <c r="G14" s="9">
        <f>G13+G12</f>
        <v>-0.03</v>
      </c>
      <c r="H14" s="9">
        <f>H13+H12</f>
        <v>-7.0000000000000007E-2</v>
      </c>
      <c r="I14" s="9">
        <f>I13+I12</f>
        <v>-0.11</v>
      </c>
      <c r="J14" s="9">
        <f>J13+J12</f>
        <v>-0.15</v>
      </c>
    </row>
    <row r="15" spans="2:10" x14ac:dyDescent="0.35">
      <c r="B15" t="s">
        <v>24</v>
      </c>
      <c r="C15" s="10">
        <f>C13</f>
        <v>0.25</v>
      </c>
      <c r="D15" s="9">
        <f>12%*C15</f>
        <v>0.03</v>
      </c>
      <c r="E15" s="9">
        <f>D15</f>
        <v>0.03</v>
      </c>
      <c r="F15" s="9">
        <f t="shared" ref="F15:J15" si="9">E15</f>
        <v>0.03</v>
      </c>
      <c r="G15" s="9">
        <f t="shared" si="9"/>
        <v>0.03</v>
      </c>
      <c r="H15" s="9">
        <f t="shared" si="9"/>
        <v>0.03</v>
      </c>
      <c r="I15" s="9">
        <f t="shared" si="9"/>
        <v>0.03</v>
      </c>
      <c r="J15" s="9">
        <f t="shared" si="9"/>
        <v>0.03</v>
      </c>
    </row>
    <row r="16" spans="2:10" ht="29" x14ac:dyDescent="0.35">
      <c r="B16" s="8" t="s">
        <v>13</v>
      </c>
      <c r="C16" s="2"/>
      <c r="D16" s="9">
        <f>D14-D15</f>
        <v>0.06</v>
      </c>
      <c r="E16" s="9">
        <f t="shared" ref="E16:J16" si="10">E14-E15</f>
        <v>2.0000000000000004E-2</v>
      </c>
      <c r="F16" s="9">
        <f t="shared" si="10"/>
        <v>-1.9999999999999997E-2</v>
      </c>
      <c r="G16" s="9">
        <f t="shared" si="10"/>
        <v>-0.06</v>
      </c>
      <c r="H16" s="9">
        <f t="shared" si="10"/>
        <v>-0.1</v>
      </c>
      <c r="I16" s="9">
        <f t="shared" si="10"/>
        <v>-0.14000000000000001</v>
      </c>
      <c r="J16" s="9">
        <f t="shared" si="10"/>
        <v>-0.18</v>
      </c>
    </row>
    <row r="17" spans="2:10" ht="43.5" x14ac:dyDescent="0.35">
      <c r="B17" s="8" t="s">
        <v>14</v>
      </c>
      <c r="C17" s="2"/>
      <c r="D17" s="9">
        <f>D16*D2</f>
        <v>0.12</v>
      </c>
      <c r="E17" s="9">
        <f>E16*E2</f>
        <v>4.0000000000000008E-2</v>
      </c>
      <c r="F17" s="9">
        <f>F16*F2</f>
        <v>-3.9999999999999994E-2</v>
      </c>
      <c r="G17" s="9">
        <f>G16*G2</f>
        <v>-0.12</v>
      </c>
      <c r="H17" s="9">
        <f>H16*H2</f>
        <v>-0.2</v>
      </c>
      <c r="I17" s="9">
        <f>I16*I2</f>
        <v>-0.28000000000000003</v>
      </c>
      <c r="J17" s="9">
        <f>J16*J2</f>
        <v>-0.36</v>
      </c>
    </row>
    <row r="18" spans="2:10" x14ac:dyDescent="0.35">
      <c r="B18" t="s">
        <v>15</v>
      </c>
      <c r="C18" s="2"/>
      <c r="D18" s="9">
        <f>D17+D15</f>
        <v>0.15</v>
      </c>
      <c r="E18" s="9">
        <f t="shared" ref="E18:J18" si="11">E17+E15</f>
        <v>7.0000000000000007E-2</v>
      </c>
      <c r="F18" s="9">
        <f t="shared" si="11"/>
        <v>-9.999999999999995E-3</v>
      </c>
      <c r="G18" s="9">
        <f t="shared" si="11"/>
        <v>-0.09</v>
      </c>
      <c r="H18" s="9">
        <f t="shared" si="11"/>
        <v>-0.17</v>
      </c>
      <c r="I18" s="9">
        <f t="shared" si="11"/>
        <v>-0.25</v>
      </c>
      <c r="J18" s="9">
        <f t="shared" si="11"/>
        <v>-0.32999999999999996</v>
      </c>
    </row>
    <row r="19" spans="2:10" x14ac:dyDescent="0.35">
      <c r="B19" t="s">
        <v>25</v>
      </c>
      <c r="C19" s="10">
        <f>C15</f>
        <v>0.25</v>
      </c>
      <c r="D19" s="9">
        <f>4%*C19</f>
        <v>0.01</v>
      </c>
      <c r="E19" s="9">
        <f>D19</f>
        <v>0.01</v>
      </c>
      <c r="F19" s="9">
        <f t="shared" ref="F19:J19" si="12">E19</f>
        <v>0.01</v>
      </c>
      <c r="G19" s="9">
        <f t="shared" si="12"/>
        <v>0.01</v>
      </c>
      <c r="H19" s="9">
        <f t="shared" si="12"/>
        <v>0.01</v>
      </c>
      <c r="I19" s="9">
        <f t="shared" si="12"/>
        <v>0.01</v>
      </c>
      <c r="J19" s="9">
        <f t="shared" si="12"/>
        <v>0.01</v>
      </c>
    </row>
    <row r="20" spans="2:10" x14ac:dyDescent="0.35">
      <c r="B20" t="s">
        <v>17</v>
      </c>
      <c r="C20" s="2"/>
      <c r="D20" s="9">
        <f>D18-D19</f>
        <v>0.13999999999999999</v>
      </c>
      <c r="E20" s="9">
        <f t="shared" ref="E20:J20" si="13">E18-E19</f>
        <v>6.0000000000000005E-2</v>
      </c>
      <c r="F20" s="9">
        <f t="shared" si="13"/>
        <v>-1.9999999999999997E-2</v>
      </c>
      <c r="G20" s="9">
        <f t="shared" si="13"/>
        <v>-9.9999999999999992E-2</v>
      </c>
      <c r="H20" s="9">
        <f t="shared" si="13"/>
        <v>-0.18000000000000002</v>
      </c>
      <c r="I20" s="9">
        <f t="shared" si="13"/>
        <v>-0.26</v>
      </c>
      <c r="J20" s="9">
        <f t="shared" si="13"/>
        <v>-0.33999999999999997</v>
      </c>
    </row>
    <row r="21" spans="2:10" x14ac:dyDescent="0.35">
      <c r="B21" t="s">
        <v>18</v>
      </c>
      <c r="C21" s="2"/>
      <c r="D21" s="1">
        <f>$C$3*(1+D20)</f>
        <v>570000</v>
      </c>
      <c r="E21" s="1">
        <f t="shared" ref="E21:J21" si="14">$C$3*(1+E20)</f>
        <v>530000</v>
      </c>
      <c r="F21" s="1">
        <f t="shared" si="14"/>
        <v>490000</v>
      </c>
      <c r="G21" s="12">
        <f t="shared" si="14"/>
        <v>450000</v>
      </c>
      <c r="H21" s="1">
        <f t="shared" si="14"/>
        <v>410000</v>
      </c>
      <c r="I21" s="1">
        <f t="shared" si="14"/>
        <v>370000</v>
      </c>
      <c r="J21" s="1">
        <f t="shared" si="14"/>
        <v>330000</v>
      </c>
    </row>
    <row r="23" spans="2:10" x14ac:dyDescent="0.35">
      <c r="B23" t="s">
        <v>5</v>
      </c>
      <c r="C23" s="13">
        <f t="shared" ref="C23:E23" si="15">D23</f>
        <v>960</v>
      </c>
      <c r="D23" s="13">
        <f t="shared" si="15"/>
        <v>960</v>
      </c>
      <c r="E23" s="13">
        <f t="shared" si="15"/>
        <v>960</v>
      </c>
      <c r="F23" s="13">
        <f>G23</f>
        <v>960</v>
      </c>
      <c r="G23" s="13">
        <f>G11</f>
        <v>960</v>
      </c>
      <c r="H23" s="13">
        <f t="shared" ref="H23:J23" si="16">G23</f>
        <v>960</v>
      </c>
      <c r="I23" s="13">
        <f t="shared" si="16"/>
        <v>960</v>
      </c>
      <c r="J23" s="13">
        <f t="shared" si="16"/>
        <v>960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7044-CCC6-44E1-9A1F-71F75A110426}">
  <dimension ref="B2:J25"/>
  <sheetViews>
    <sheetView showGridLines="0" tabSelected="1" topLeftCell="A25" workbookViewId="0">
      <selection activeCell="O36" sqref="O36"/>
    </sheetView>
  </sheetViews>
  <sheetFormatPr defaultRowHeight="14.5" x14ac:dyDescent="0.35"/>
  <cols>
    <col min="2" max="2" width="26.81640625" bestFit="1" customWidth="1"/>
    <col min="3" max="3" width="12.08984375" customWidth="1"/>
    <col min="4" max="4" width="12.08984375" bestFit="1" customWidth="1"/>
    <col min="5" max="5" width="10.08984375" bestFit="1" customWidth="1"/>
    <col min="6" max="10" width="9.54296875" bestFit="1" customWidth="1"/>
  </cols>
  <sheetData>
    <row r="2" spans="2:10" x14ac:dyDescent="0.35">
      <c r="B2" t="s">
        <v>2</v>
      </c>
      <c r="C2">
        <v>2</v>
      </c>
      <c r="D2">
        <f>C2</f>
        <v>2</v>
      </c>
      <c r="E2">
        <f t="shared" ref="E2:J2" si="0">D2</f>
        <v>2</v>
      </c>
      <c r="F2">
        <f t="shared" si="0"/>
        <v>2</v>
      </c>
      <c r="G2">
        <f t="shared" si="0"/>
        <v>2</v>
      </c>
      <c r="H2">
        <f t="shared" si="0"/>
        <v>2</v>
      </c>
      <c r="I2">
        <f t="shared" si="0"/>
        <v>2</v>
      </c>
      <c r="J2">
        <f t="shared" si="0"/>
        <v>2</v>
      </c>
    </row>
    <row r="3" spans="2:10" x14ac:dyDescent="0.35">
      <c r="B3" t="s">
        <v>0</v>
      </c>
      <c r="C3" s="1">
        <v>500000</v>
      </c>
      <c r="D3" s="1">
        <f>D5*C3/C5</f>
        <v>540000</v>
      </c>
      <c r="E3" s="1">
        <f>E5*D3/D5</f>
        <v>520000</v>
      </c>
      <c r="F3" s="1">
        <f t="shared" ref="F3:J3" si="1">F5*E3/E5</f>
        <v>500000</v>
      </c>
      <c r="G3" s="1">
        <f t="shared" si="1"/>
        <v>480000</v>
      </c>
      <c r="H3" s="1">
        <f t="shared" si="1"/>
        <v>460000</v>
      </c>
      <c r="I3" s="1">
        <f t="shared" si="1"/>
        <v>440000</v>
      </c>
      <c r="J3" s="1">
        <f t="shared" si="1"/>
        <v>420000</v>
      </c>
    </row>
    <row r="4" spans="2:10" x14ac:dyDescent="0.35">
      <c r="B4" t="s">
        <v>4</v>
      </c>
      <c r="C4" s="1">
        <v>450000</v>
      </c>
      <c r="D4" s="1">
        <f>C4</f>
        <v>450000</v>
      </c>
      <c r="E4" s="1">
        <f>D4</f>
        <v>450000</v>
      </c>
      <c r="F4" s="1">
        <f t="shared" ref="F4:J4" si="2">E4</f>
        <v>450000</v>
      </c>
      <c r="G4" s="1">
        <f t="shared" si="2"/>
        <v>450000</v>
      </c>
      <c r="H4" s="1">
        <f t="shared" si="2"/>
        <v>450000</v>
      </c>
      <c r="I4" s="1">
        <f t="shared" si="2"/>
        <v>450000</v>
      </c>
      <c r="J4" s="1">
        <f t="shared" si="2"/>
        <v>450000</v>
      </c>
    </row>
    <row r="5" spans="2:10" x14ac:dyDescent="0.35">
      <c r="B5" t="s">
        <v>1</v>
      </c>
      <c r="C5" s="2">
        <v>1000</v>
      </c>
      <c r="D5" s="2">
        <v>1080</v>
      </c>
      <c r="E5" s="2">
        <f>D5-40</f>
        <v>1040</v>
      </c>
      <c r="F5" s="2">
        <f t="shared" ref="F5:H5" si="3">E5-40</f>
        <v>1000</v>
      </c>
      <c r="G5" s="2">
        <f t="shared" si="3"/>
        <v>960</v>
      </c>
      <c r="H5" s="2">
        <f t="shared" si="3"/>
        <v>920</v>
      </c>
      <c r="I5" s="2">
        <f>H5-40</f>
        <v>880</v>
      </c>
      <c r="J5" s="2">
        <f>I5-40</f>
        <v>840</v>
      </c>
    </row>
    <row r="6" spans="2:10" x14ac:dyDescent="0.35">
      <c r="B6" s="3" t="s">
        <v>6</v>
      </c>
      <c r="C6" s="4">
        <v>100</v>
      </c>
      <c r="D6" s="4">
        <v>100</v>
      </c>
      <c r="E6" s="4">
        <f>D6</f>
        <v>100</v>
      </c>
      <c r="F6" s="4">
        <f t="shared" ref="F6:J6" si="4">E6</f>
        <v>100</v>
      </c>
      <c r="G6" s="4">
        <f t="shared" si="4"/>
        <v>100</v>
      </c>
      <c r="H6" s="4">
        <f t="shared" si="4"/>
        <v>100</v>
      </c>
      <c r="I6" s="4">
        <f t="shared" si="4"/>
        <v>100</v>
      </c>
      <c r="J6" s="4">
        <f t="shared" si="4"/>
        <v>100</v>
      </c>
    </row>
    <row r="8" spans="2:10" x14ac:dyDescent="0.35">
      <c r="B8" s="3" t="s">
        <v>3</v>
      </c>
      <c r="C8" s="6">
        <f>C3*C2/(C6*C5)</f>
        <v>10</v>
      </c>
      <c r="D8" s="6">
        <f t="shared" ref="D8:J8" si="5">D3*D2/(D6*D5)</f>
        <v>10</v>
      </c>
      <c r="E8" s="6">
        <f t="shared" si="5"/>
        <v>10</v>
      </c>
      <c r="F8" s="6">
        <f t="shared" si="5"/>
        <v>10</v>
      </c>
      <c r="G8" s="6">
        <f t="shared" si="5"/>
        <v>10</v>
      </c>
      <c r="H8" s="6">
        <f t="shared" si="5"/>
        <v>10</v>
      </c>
      <c r="I8" s="6">
        <f t="shared" si="5"/>
        <v>10</v>
      </c>
      <c r="J8" s="6">
        <f t="shared" si="5"/>
        <v>10</v>
      </c>
    </row>
    <row r="9" spans="2:10" x14ac:dyDescent="0.35">
      <c r="B9" t="s">
        <v>5</v>
      </c>
      <c r="C9" s="11">
        <f t="shared" ref="C9:E9" si="6">D9</f>
        <v>960</v>
      </c>
      <c r="D9" s="11">
        <f t="shared" si="6"/>
        <v>960</v>
      </c>
      <c r="E9" s="11">
        <f t="shared" si="6"/>
        <v>960</v>
      </c>
      <c r="F9" s="11">
        <f>G9</f>
        <v>960</v>
      </c>
      <c r="G9" s="11">
        <f>G11</f>
        <v>960</v>
      </c>
      <c r="H9" s="11">
        <f t="shared" ref="F9:J9" si="7">G9</f>
        <v>960</v>
      </c>
      <c r="I9" s="11">
        <f t="shared" si="7"/>
        <v>960</v>
      </c>
      <c r="J9" s="11">
        <f t="shared" si="7"/>
        <v>960</v>
      </c>
    </row>
    <row r="10" spans="2:10" x14ac:dyDescent="0.35">
      <c r="C10" s="2"/>
      <c r="D10" s="7"/>
      <c r="E10" s="7"/>
      <c r="F10" s="7"/>
      <c r="G10" s="7"/>
      <c r="H10" s="7"/>
      <c r="I10" s="7"/>
      <c r="J10" s="7"/>
    </row>
    <row r="11" spans="2:10" x14ac:dyDescent="0.35">
      <c r="B11" t="s">
        <v>8</v>
      </c>
      <c r="C11" s="2">
        <f>C5</f>
        <v>1000</v>
      </c>
      <c r="D11" s="2">
        <f t="shared" ref="D11:J11" si="8">D5</f>
        <v>1080</v>
      </c>
      <c r="E11" s="2">
        <f t="shared" si="8"/>
        <v>1040</v>
      </c>
      <c r="F11" s="2">
        <f t="shared" si="8"/>
        <v>1000</v>
      </c>
      <c r="G11" s="2">
        <f t="shared" si="8"/>
        <v>960</v>
      </c>
      <c r="H11" s="2">
        <f t="shared" si="8"/>
        <v>920</v>
      </c>
      <c r="I11" s="2">
        <f t="shared" si="8"/>
        <v>880</v>
      </c>
      <c r="J11" s="2">
        <f t="shared" si="8"/>
        <v>840</v>
      </c>
    </row>
    <row r="12" spans="2:10" x14ac:dyDescent="0.35">
      <c r="B12" t="s">
        <v>9</v>
      </c>
      <c r="C12" s="2"/>
      <c r="D12" s="9">
        <f t="shared" ref="D12:E12" si="9">(D11-$C$11)/$C$11</f>
        <v>0.08</v>
      </c>
      <c r="E12" s="9">
        <f t="shared" si="9"/>
        <v>0.04</v>
      </c>
      <c r="F12" s="9">
        <f>(F11-$C$11)/$C$11</f>
        <v>0</v>
      </c>
      <c r="G12" s="9">
        <f t="shared" ref="G12:J12" si="10">(G11-$C$11)/$C$11</f>
        <v>-0.04</v>
      </c>
      <c r="H12" s="9">
        <f t="shared" si="10"/>
        <v>-0.08</v>
      </c>
      <c r="I12" s="9">
        <f t="shared" si="10"/>
        <v>-0.12</v>
      </c>
      <c r="J12" s="9">
        <f t="shared" si="10"/>
        <v>-0.16</v>
      </c>
    </row>
    <row r="13" spans="2:10" x14ac:dyDescent="0.35">
      <c r="B13" t="s">
        <v>10</v>
      </c>
      <c r="C13" s="10">
        <v>0.25</v>
      </c>
      <c r="D13" s="9">
        <f>4%*C13</f>
        <v>0.01</v>
      </c>
      <c r="E13" s="9">
        <f>D13</f>
        <v>0.01</v>
      </c>
      <c r="F13" s="9">
        <f t="shared" ref="F13:J13" si="11">E13</f>
        <v>0.01</v>
      </c>
      <c r="G13" s="9">
        <f t="shared" si="11"/>
        <v>0.01</v>
      </c>
      <c r="H13" s="9">
        <f t="shared" si="11"/>
        <v>0.01</v>
      </c>
      <c r="I13" s="9">
        <f t="shared" si="11"/>
        <v>0.01</v>
      </c>
      <c r="J13" s="9">
        <f t="shared" si="11"/>
        <v>0.01</v>
      </c>
    </row>
    <row r="14" spans="2:10" x14ac:dyDescent="0.35">
      <c r="B14" t="s">
        <v>11</v>
      </c>
      <c r="C14" s="2"/>
      <c r="D14" s="9">
        <f>D13+D12</f>
        <v>0.09</v>
      </c>
      <c r="E14" s="9">
        <f t="shared" ref="E14:J14" si="12">E13+E12</f>
        <v>0.05</v>
      </c>
      <c r="F14" s="9">
        <f t="shared" si="12"/>
        <v>0.01</v>
      </c>
      <c r="G14" s="9">
        <f t="shared" si="12"/>
        <v>-0.03</v>
      </c>
      <c r="H14" s="9">
        <f t="shared" si="12"/>
        <v>-7.0000000000000007E-2</v>
      </c>
      <c r="I14" s="9">
        <f t="shared" si="12"/>
        <v>-0.11</v>
      </c>
      <c r="J14" s="9">
        <f t="shared" si="12"/>
        <v>-0.15</v>
      </c>
    </row>
    <row r="15" spans="2:10" x14ac:dyDescent="0.35">
      <c r="B15" t="s">
        <v>12</v>
      </c>
      <c r="C15" s="10">
        <f>C13</f>
        <v>0.25</v>
      </c>
      <c r="D15" s="9">
        <f>12%*C15</f>
        <v>0.03</v>
      </c>
      <c r="E15" s="9">
        <f>D15</f>
        <v>0.03</v>
      </c>
      <c r="F15" s="9">
        <f t="shared" ref="F15:J15" si="13">E15</f>
        <v>0.03</v>
      </c>
      <c r="G15" s="9">
        <f t="shared" si="13"/>
        <v>0.03</v>
      </c>
      <c r="H15" s="9">
        <f t="shared" si="13"/>
        <v>0.03</v>
      </c>
      <c r="I15" s="9">
        <f t="shared" si="13"/>
        <v>0.03</v>
      </c>
      <c r="J15" s="9">
        <f t="shared" si="13"/>
        <v>0.03</v>
      </c>
    </row>
    <row r="16" spans="2:10" ht="29" x14ac:dyDescent="0.35">
      <c r="B16" s="8" t="s">
        <v>13</v>
      </c>
      <c r="C16" s="2"/>
      <c r="D16" s="9">
        <f>D14-D15</f>
        <v>0.06</v>
      </c>
      <c r="E16" s="9">
        <f t="shared" ref="E16:J16" si="14">E14-E15</f>
        <v>2.0000000000000004E-2</v>
      </c>
      <c r="F16" s="9">
        <f t="shared" si="14"/>
        <v>-1.9999999999999997E-2</v>
      </c>
      <c r="G16" s="9">
        <f t="shared" si="14"/>
        <v>-0.06</v>
      </c>
      <c r="H16" s="9">
        <f t="shared" si="14"/>
        <v>-0.1</v>
      </c>
      <c r="I16" s="9">
        <f t="shared" si="14"/>
        <v>-0.14000000000000001</v>
      </c>
      <c r="J16" s="9">
        <f t="shared" si="14"/>
        <v>-0.18</v>
      </c>
    </row>
    <row r="17" spans="2:10" ht="43.5" x14ac:dyDescent="0.35">
      <c r="B17" s="8" t="s">
        <v>14</v>
      </c>
      <c r="C17" s="2"/>
      <c r="D17" s="9">
        <f>D16*D2</f>
        <v>0.12</v>
      </c>
      <c r="E17" s="9">
        <f t="shared" ref="E17:J17" si="15">E16*E2</f>
        <v>4.0000000000000008E-2</v>
      </c>
      <c r="F17" s="9">
        <f t="shared" si="15"/>
        <v>-3.9999999999999994E-2</v>
      </c>
      <c r="G17" s="9">
        <f t="shared" si="15"/>
        <v>-0.12</v>
      </c>
      <c r="H17" s="9">
        <f t="shared" si="15"/>
        <v>-0.2</v>
      </c>
      <c r="I17" s="9">
        <f t="shared" si="15"/>
        <v>-0.28000000000000003</v>
      </c>
      <c r="J17" s="9">
        <f t="shared" si="15"/>
        <v>-0.36</v>
      </c>
    </row>
    <row r="18" spans="2:10" x14ac:dyDescent="0.35">
      <c r="B18" t="s">
        <v>15</v>
      </c>
      <c r="C18" s="2"/>
      <c r="D18" s="9">
        <f>D17+D15</f>
        <v>0.15</v>
      </c>
      <c r="E18" s="9">
        <f t="shared" ref="E18:J18" si="16">E17+E15</f>
        <v>7.0000000000000007E-2</v>
      </c>
      <c r="F18" s="9">
        <f t="shared" si="16"/>
        <v>-9.999999999999995E-3</v>
      </c>
      <c r="G18" s="9">
        <f t="shared" si="16"/>
        <v>-0.09</v>
      </c>
      <c r="H18" s="9">
        <f t="shared" si="16"/>
        <v>-0.17</v>
      </c>
      <c r="I18" s="9">
        <f t="shared" si="16"/>
        <v>-0.25</v>
      </c>
      <c r="J18" s="9">
        <f t="shared" si="16"/>
        <v>-0.32999999999999996</v>
      </c>
    </row>
    <row r="19" spans="2:10" x14ac:dyDescent="0.35">
      <c r="B19" t="s">
        <v>16</v>
      </c>
      <c r="C19" s="10">
        <f>C15</f>
        <v>0.25</v>
      </c>
      <c r="D19" s="9">
        <f>4%*C19</f>
        <v>0.01</v>
      </c>
      <c r="E19" s="9">
        <f>D19</f>
        <v>0.01</v>
      </c>
      <c r="F19" s="9">
        <f t="shared" ref="F19:J19" si="17">E19</f>
        <v>0.01</v>
      </c>
      <c r="G19" s="9">
        <f t="shared" si="17"/>
        <v>0.01</v>
      </c>
      <c r="H19" s="9">
        <f t="shared" si="17"/>
        <v>0.01</v>
      </c>
      <c r="I19" s="9">
        <f t="shared" si="17"/>
        <v>0.01</v>
      </c>
      <c r="J19" s="9">
        <f t="shared" si="17"/>
        <v>0.01</v>
      </c>
    </row>
    <row r="20" spans="2:10" x14ac:dyDescent="0.35">
      <c r="B20" t="s">
        <v>17</v>
      </c>
      <c r="C20" s="2"/>
      <c r="D20" s="9">
        <f>D18-D19</f>
        <v>0.13999999999999999</v>
      </c>
      <c r="E20" s="9">
        <f t="shared" ref="E20:J20" si="18">E18-E19</f>
        <v>6.0000000000000005E-2</v>
      </c>
      <c r="F20" s="9">
        <f t="shared" si="18"/>
        <v>-1.9999999999999997E-2</v>
      </c>
      <c r="G20" s="9">
        <f t="shared" si="18"/>
        <v>-9.9999999999999992E-2</v>
      </c>
      <c r="H20" s="9">
        <f t="shared" si="18"/>
        <v>-0.18000000000000002</v>
      </c>
      <c r="I20" s="9">
        <f t="shared" si="18"/>
        <v>-0.26</v>
      </c>
      <c r="J20" s="9">
        <f t="shared" si="18"/>
        <v>-0.33999999999999997</v>
      </c>
    </row>
    <row r="21" spans="2:10" x14ac:dyDescent="0.35">
      <c r="B21" t="s">
        <v>18</v>
      </c>
      <c r="C21" s="2"/>
      <c r="D21" s="1">
        <f>$C$3*(1+D20)</f>
        <v>570000</v>
      </c>
      <c r="E21" s="1">
        <f t="shared" ref="E21:J21" si="19">$C$3*(1+E20)</f>
        <v>530000</v>
      </c>
      <c r="F21" s="1">
        <f t="shared" si="19"/>
        <v>490000</v>
      </c>
      <c r="G21" s="1">
        <f>$C$3*(1+G20)</f>
        <v>450000</v>
      </c>
      <c r="H21" s="1">
        <f t="shared" si="19"/>
        <v>410000</v>
      </c>
      <c r="I21" s="1">
        <f t="shared" si="19"/>
        <v>370000</v>
      </c>
      <c r="J21" s="1">
        <f t="shared" si="19"/>
        <v>330000</v>
      </c>
    </row>
    <row r="22" spans="2:10" x14ac:dyDescent="0.35">
      <c r="C22" s="2"/>
      <c r="D22" s="7"/>
      <c r="E22" s="7"/>
      <c r="F22" s="7"/>
      <c r="G22" s="7"/>
      <c r="H22" s="7"/>
      <c r="I22" s="7"/>
      <c r="J22" s="7"/>
    </row>
    <row r="24" spans="2:10" x14ac:dyDescent="0.35">
      <c r="B24" t="s">
        <v>21</v>
      </c>
      <c r="D24" s="1">
        <f>MAX((D9-D5)*D8*100,0)</f>
        <v>0</v>
      </c>
      <c r="E24" s="1">
        <f t="shared" ref="E24:J24" si="20">MAX((E9-E5)*E8*100,0)</f>
        <v>0</v>
      </c>
      <c r="F24" s="1">
        <f t="shared" si="20"/>
        <v>0</v>
      </c>
      <c r="G24" s="1">
        <f t="shared" si="20"/>
        <v>0</v>
      </c>
      <c r="H24" s="1">
        <f t="shared" si="20"/>
        <v>40000</v>
      </c>
      <c r="I24" s="1">
        <f>MAX((I9-I5)*I8*100,0)</f>
        <v>80000</v>
      </c>
      <c r="J24" s="1">
        <f t="shared" si="20"/>
        <v>120000</v>
      </c>
    </row>
    <row r="25" spans="2:10" x14ac:dyDescent="0.35">
      <c r="B25" t="s">
        <v>7</v>
      </c>
      <c r="D25" s="5">
        <f t="shared" ref="D25:G25" si="21">D21+D24</f>
        <v>570000</v>
      </c>
      <c r="E25" s="5">
        <f t="shared" si="21"/>
        <v>530000</v>
      </c>
      <c r="F25" s="5">
        <f t="shared" si="21"/>
        <v>490000</v>
      </c>
      <c r="G25" s="5">
        <f t="shared" si="21"/>
        <v>450000</v>
      </c>
      <c r="H25" s="5">
        <f>H21+H24</f>
        <v>450000</v>
      </c>
      <c r="I25" s="5">
        <f t="shared" ref="I25:J25" si="22">I21+I24</f>
        <v>450000</v>
      </c>
      <c r="J25" s="5">
        <f t="shared" si="22"/>
        <v>450000</v>
      </c>
    </row>
  </sheetData>
  <conditionalFormatting sqref="D21:J21 C4:J4">
    <cfRule type="duplicateValues" dxfId="1" priority="2"/>
  </conditionalFormatting>
  <conditionalFormatting sqref="C9:J9 D11:E11 G11:J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Beta1</vt:lpstr>
      <vt:lpstr>Strake Calculation Beta2</vt:lpstr>
      <vt:lpstr>Portfolio Velue Beta2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2025-12-06T06:16:20Z</dcterms:modified>
</cp:coreProperties>
</file>