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9870F9C02B3CF52/Documents/"/>
    </mc:Choice>
  </mc:AlternateContent>
  <xr:revisionPtr revIDLastSave="160" documentId="8_{4044555A-E524-4028-84D2-8E265F179025}" xr6:coauthVersionLast="47" xr6:coauthVersionMax="47" xr10:uidLastSave="{6A4E2C80-CEA8-4CB7-AFE6-E0265C4A62A6}"/>
  <bookViews>
    <workbookView minimized="1" xWindow="2580" yWindow="2580" windowWidth="15660" windowHeight="8880" xr2:uid="{57F4BA36-3217-465B-8B95-3081C84F307B}"/>
  </bookViews>
  <sheets>
    <sheet name="Estonian Mod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J6" i="1"/>
  <c r="K6" i="1"/>
  <c r="L6" i="1"/>
  <c r="M6" i="1"/>
  <c r="N6" i="1"/>
  <c r="O6" i="1"/>
  <c r="H6" i="1"/>
  <c r="I3" i="1"/>
  <c r="J3" i="1" s="1"/>
  <c r="K3" i="1" s="1"/>
  <c r="L3" i="1" s="1"/>
  <c r="M3" i="1" s="1"/>
  <c r="N3" i="1" s="1"/>
  <c r="O3" i="1" s="1"/>
  <c r="D3" i="1"/>
  <c r="D5" i="1" s="1"/>
  <c r="D9" i="1"/>
  <c r="D11" i="1"/>
  <c r="D6" i="1"/>
  <c r="C5" i="1"/>
  <c r="D7" i="1" l="1"/>
  <c r="C7" i="1"/>
  <c r="C8" i="1" s="1"/>
  <c r="C10" i="1" s="1"/>
  <c r="C12" i="1" s="1"/>
  <c r="G4" i="1" s="1"/>
  <c r="D8" i="1"/>
  <c r="D10" i="1" s="1"/>
  <c r="D12" i="1" l="1"/>
  <c r="D13" i="1" l="1"/>
  <c r="G5" i="1"/>
</calcChain>
</file>

<file path=xl/sharedStrings.xml><?xml version="1.0" encoding="utf-8"?>
<sst xmlns="http://schemas.openxmlformats.org/spreadsheetml/2006/main" count="18" uniqueCount="16">
  <si>
    <t>Tax Rate</t>
  </si>
  <si>
    <t>Revenue after 10 years</t>
  </si>
  <si>
    <t>Tax</t>
  </si>
  <si>
    <t>Years</t>
  </si>
  <si>
    <t>Pre-Tax Annual Return $</t>
  </si>
  <si>
    <t>After Tax Annual Return $</t>
  </si>
  <si>
    <t>Return on Invested Capital %</t>
  </si>
  <si>
    <t>Return on Invested Capital $</t>
  </si>
  <si>
    <t>After Tax Return %</t>
  </si>
  <si>
    <t>Annual CF</t>
  </si>
  <si>
    <t>Normal</t>
  </si>
  <si>
    <t>Estonian</t>
  </si>
  <si>
    <t>Difference</t>
  </si>
  <si>
    <t>Model Type</t>
  </si>
  <si>
    <t>Annual CF - Estonian</t>
  </si>
  <si>
    <t>Annual CF - Normal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</si>
</sst>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164" fontId="0" fillId="0" borderId="0" xfId="2" applyNumberFormat="1" applyFont="1"/>
    <xf numFmtId="0" fontId="0" fillId="0" borderId="1" xfId="0" applyBorder="1"/>
    <xf numFmtId="9" fontId="0" fillId="0" borderId="0" xfId="3" applyFont="1"/>
    <xf numFmtId="164" fontId="0" fillId="0" borderId="0" xfId="2" applyNumberFormat="1" applyFont="1" applyFill="1" applyBorder="1"/>
    <xf numFmtId="9" fontId="0" fillId="0" borderId="0" xfId="0" applyNumberFormat="1" applyFill="1" applyBorder="1"/>
    <xf numFmtId="164" fontId="0" fillId="0" borderId="0" xfId="0" applyNumberFormat="1" applyFill="1" applyBorder="1"/>
    <xf numFmtId="43" fontId="0" fillId="0" borderId="0" xfId="1" applyFont="1" applyFill="1" applyBorder="1"/>
    <xf numFmtId="9" fontId="0" fillId="0" borderId="1" xfId="0" applyNumberFormat="1" applyFill="1" applyBorder="1"/>
    <xf numFmtId="164" fontId="3" fillId="0" borderId="1" xfId="0" applyNumberFormat="1" applyFont="1" applyFill="1" applyBorder="1"/>
    <xf numFmtId="164" fontId="0" fillId="2" borderId="0" xfId="0" applyNumberFormat="1" applyFill="1"/>
    <xf numFmtId="0" fontId="0" fillId="2" borderId="1" xfId="0" applyFill="1" applyBorder="1"/>
    <xf numFmtId="164" fontId="0" fillId="2" borderId="1" xfId="0" applyNumberFormat="1" applyFill="1" applyBorder="1"/>
    <xf numFmtId="164" fontId="0" fillId="0" borderId="1" xfId="2" applyNumberFormat="1" applyFont="1" applyBorder="1"/>
    <xf numFmtId="0" fontId="2" fillId="0" borderId="2" xfId="0" applyFont="1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4" fontId="0" fillId="0" borderId="7" xfId="2" applyNumberFormat="1" applyFont="1" applyFill="1" applyBorder="1"/>
    <xf numFmtId="9" fontId="0" fillId="0" borderId="7" xfId="0" applyNumberFormat="1" applyFill="1" applyBorder="1"/>
    <xf numFmtId="164" fontId="0" fillId="0" borderId="7" xfId="0" applyNumberFormat="1" applyFill="1" applyBorder="1"/>
    <xf numFmtId="43" fontId="0" fillId="0" borderId="7" xfId="1" applyFont="1" applyFill="1" applyBorder="1"/>
    <xf numFmtId="0" fontId="0" fillId="0" borderId="8" xfId="0" applyBorder="1"/>
    <xf numFmtId="9" fontId="0" fillId="0" borderId="9" xfId="0" applyNumberFormat="1" applyFill="1" applyBorder="1"/>
    <xf numFmtId="0" fontId="3" fillId="0" borderId="8" xfId="0" applyFont="1" applyBorder="1"/>
    <xf numFmtId="164" fontId="3" fillId="0" borderId="9" xfId="0" applyNumberFormat="1" applyFont="1" applyFill="1" applyBorder="1"/>
    <xf numFmtId="0" fontId="2" fillId="0" borderId="10" xfId="0" applyFont="1" applyFill="1" applyBorder="1"/>
    <xf numFmtId="165" fontId="2" fillId="0" borderId="11" xfId="3" applyNumberFormat="1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Normal vs Estonian Corporate Taxation Impact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'Estonian Model'!$F$4</c:f>
              <c:strCache>
                <c:ptCount val="1"/>
                <c:pt idx="0">
                  <c:v>Annual CF - Normal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'Estonian Model'!$H$3:$O$3</c:f>
              <c:numCache>
                <c:formatCode>General</c:formatCode>
                <c:ptCount val="8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</c:numCache>
            </c:numRef>
          </c:cat>
          <c:val>
            <c:numRef>
              <c:f>'Estonian Model'!$G$4:$O$4</c:f>
              <c:numCache>
                <c:formatCode>_("$"* #,##0_);_("$"* \(#,##0\);_("$"* "-"??_);_(@_)</c:formatCode>
                <c:ptCount val="8"/>
                <c:pt idx="0">
                  <c:v>850</c:v>
                </c:pt>
                <c:pt idx="1">
                  <c:v>2822.1781895798704</c:v>
                </c:pt>
                <c:pt idx="2">
                  <c:v>9370.2232161650772</c:v>
                </c:pt>
                <c:pt idx="3">
                  <c:v>31111.105402536497</c:v>
                </c:pt>
                <c:pt idx="4">
                  <c:v>103295.39190677526</c:v>
                </c:pt>
                <c:pt idx="5">
                  <c:v>342962.35543930141</c:v>
                </c:pt>
                <c:pt idx="6">
                  <c:v>1138706.9169032185</c:v>
                </c:pt>
                <c:pt idx="7">
                  <c:v>3780745.6767152948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B2-4629-8014-EC32CA350AC6}"/>
            </c:ext>
          </c:extLst>
        </c:ser>
        <c:ser>
          <c:idx val="1"/>
          <c:order val="1"/>
          <c:tx>
            <c:strRef>
              <c:f>'Estonian Model'!$F$5</c:f>
              <c:strCache>
                <c:ptCount val="1"/>
                <c:pt idx="0">
                  <c:v>Annual CF - Estonian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'Estonian Model'!$H$3:$O$3</c:f>
              <c:numCache>
                <c:formatCode>General</c:formatCode>
                <c:ptCount val="8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</c:numCache>
            </c:numRef>
          </c:cat>
          <c:val>
            <c:numRef>
              <c:f>'Estonian Model'!$G$5:$O$5</c:f>
              <c:numCache>
                <c:formatCode>_("$"* #,##0_);_("$"* \(#,##0\);_("$"* "-"??_);_(@_)</c:formatCode>
                <c:ptCount val="8"/>
                <c:pt idx="0">
                  <c:v>850</c:v>
                </c:pt>
                <c:pt idx="1">
                  <c:v>3438.7240753517208</c:v>
                </c:pt>
                <c:pt idx="2">
                  <c:v>13911.556784004169</c:v>
                </c:pt>
                <c:pt idx="3">
                  <c:v>56280.006163267892</c:v>
                </c:pt>
                <c:pt idx="4">
                  <c:v>227684.01429949698</c:v>
                </c:pt>
                <c:pt idx="5">
                  <c:v>921108.82534635952</c:v>
                </c:pt>
                <c:pt idx="6">
                  <c:v>3726398.9338087887</c:v>
                </c:pt>
                <c:pt idx="7">
                  <c:v>15075362.033003839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B2-4629-8014-EC32CA350A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76568592"/>
        <c:axId val="1876575792"/>
      </c:barChart>
      <c:lineChart>
        <c:grouping val="standard"/>
        <c:varyColors val="0"/>
        <c:ser>
          <c:idx val="2"/>
          <c:order val="2"/>
          <c:tx>
            <c:strRef>
              <c:f>'Estonian Model'!$F$6</c:f>
              <c:strCache>
                <c:ptCount val="1"/>
                <c:pt idx="0">
                  <c:v>Difference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'Estonian Model'!$H$6:$O$6</c:f>
              <c:numCache>
                <c:formatCode>0%</c:formatCode>
                <c:ptCount val="8"/>
                <c:pt idx="0">
                  <c:v>0</c:v>
                </c:pt>
                <c:pt idx="1">
                  <c:v>0.21846454913735758</c:v>
                </c:pt>
                <c:pt idx="2">
                  <c:v>0.48465585750450346</c:v>
                </c:pt>
                <c:pt idx="3">
                  <c:v>0.8090005300383627</c:v>
                </c:pt>
                <c:pt idx="4">
                  <c:v>1.2042030152224337</c:v>
                </c:pt>
                <c:pt idx="5">
                  <c:v>1.6857432331502062</c:v>
                </c:pt>
                <c:pt idx="6">
                  <c:v>2.2724829176790751</c:v>
                </c:pt>
                <c:pt idx="7">
                  <c:v>2.9874044228495387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B2-4629-8014-EC32CA350A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4454416"/>
        <c:axId val="1734447696"/>
      </c:lineChart>
      <c:catAx>
        <c:axId val="1876568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6575792"/>
        <c:crosses val="autoZero"/>
        <c:auto val="1"/>
        <c:lblAlgn val="ctr"/>
        <c:lblOffset val="100"/>
        <c:noMultiLvlLbl val="0"/>
      </c:catAx>
      <c:valAx>
        <c:axId val="1876575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6568592"/>
        <c:crosses val="autoZero"/>
        <c:crossBetween val="between"/>
      </c:valAx>
      <c:valAx>
        <c:axId val="1734447696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4454416"/>
        <c:crosses val="max"/>
        <c:crossBetween val="between"/>
      </c:valAx>
      <c:catAx>
        <c:axId val="1734454416"/>
        <c:scaling>
          <c:orientation val="minMax"/>
        </c:scaling>
        <c:delete val="1"/>
        <c:axPos val="b"/>
        <c:majorTickMark val="out"/>
        <c:minorTickMark val="none"/>
        <c:tickLblPos val="nextTo"/>
        <c:crossAx val="173444769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9050" cap="flat" cmpd="sng" algn="ctr">
      <a:solidFill>
        <a:schemeClr val="accent2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7</xdr:row>
      <xdr:rowOff>3810</xdr:rowOff>
    </xdr:from>
    <xdr:to>
      <xdr:col>14</xdr:col>
      <xdr:colOff>739140</xdr:colOff>
      <xdr:row>22</xdr:row>
      <xdr:rowOff>3810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C5146F4-B9AA-6A4A-F18B-251D17E7E6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FFCED-1D52-48AF-9847-F533B4788653}">
  <dimension ref="B1:O13"/>
  <sheetViews>
    <sheetView showGridLines="0" tabSelected="1" workbookViewId="0">
      <selection activeCell="F18" sqref="F18"/>
    </sheetView>
  </sheetViews>
  <sheetFormatPr defaultRowHeight="14.4" x14ac:dyDescent="0.3"/>
  <cols>
    <col min="2" max="2" width="32" customWidth="1"/>
    <col min="3" max="4" width="10.109375" bestFit="1" customWidth="1"/>
    <col min="6" max="6" width="19.33203125" bestFit="1" customWidth="1"/>
    <col min="7" max="7" width="0" hidden="1" customWidth="1"/>
    <col min="8" max="15" width="11.44140625" customWidth="1"/>
  </cols>
  <sheetData>
    <row r="1" spans="2:15" ht="15" thickBot="1" x14ac:dyDescent="0.35"/>
    <row r="2" spans="2:15" x14ac:dyDescent="0.3">
      <c r="B2" s="15"/>
      <c r="C2" s="16" t="s">
        <v>10</v>
      </c>
      <c r="D2" s="17" t="s">
        <v>11</v>
      </c>
    </row>
    <row r="3" spans="2:15" x14ac:dyDescent="0.3">
      <c r="B3" s="18" t="s">
        <v>4</v>
      </c>
      <c r="C3" s="4">
        <v>1000</v>
      </c>
      <c r="D3" s="19">
        <f>C3</f>
        <v>1000</v>
      </c>
      <c r="F3" s="11" t="s">
        <v>13</v>
      </c>
      <c r="G3" s="11" t="s">
        <v>3</v>
      </c>
      <c r="H3" s="11">
        <v>0</v>
      </c>
      <c r="I3" s="11">
        <f>H3+10</f>
        <v>10</v>
      </c>
      <c r="J3" s="11">
        <f t="shared" ref="J3:O3" si="0">I3+10</f>
        <v>20</v>
      </c>
      <c r="K3" s="11">
        <f t="shared" si="0"/>
        <v>30</v>
      </c>
      <c r="L3" s="11">
        <f t="shared" si="0"/>
        <v>40</v>
      </c>
      <c r="M3" s="11">
        <f t="shared" si="0"/>
        <v>50</v>
      </c>
      <c r="N3" s="11">
        <f t="shared" si="0"/>
        <v>60</v>
      </c>
      <c r="O3" s="11">
        <f t="shared" si="0"/>
        <v>70</v>
      </c>
    </row>
    <row r="4" spans="2:15" x14ac:dyDescent="0.3">
      <c r="B4" s="18" t="s">
        <v>0</v>
      </c>
      <c r="C4" s="5">
        <v>0.15</v>
      </c>
      <c r="D4" s="20">
        <v>0</v>
      </c>
      <c r="F4" t="s">
        <v>15</v>
      </c>
      <c r="G4" s="10">
        <f>C12</f>
        <v>2822.1781895798704</v>
      </c>
      <c r="H4" s="1">
        <f t="dataTable" ref="H4:O5" dt2D="0" dtr="1" r1="C9"/>
        <v>850</v>
      </c>
      <c r="I4" s="1">
        <v>2822.1781895798704</v>
      </c>
      <c r="J4" s="1">
        <v>9370.2232161650772</v>
      </c>
      <c r="K4" s="1">
        <v>31111.105402536497</v>
      </c>
      <c r="L4" s="1">
        <v>103295.39190677526</v>
      </c>
      <c r="M4" s="1">
        <v>342962.35543930141</v>
      </c>
      <c r="N4" s="1">
        <v>1138706.9169032185</v>
      </c>
      <c r="O4" s="1">
        <v>3780745.6767152948</v>
      </c>
    </row>
    <row r="5" spans="2:15" x14ac:dyDescent="0.3">
      <c r="B5" s="18" t="s">
        <v>5</v>
      </c>
      <c r="C5" s="6">
        <f>C3*(1-C4)</f>
        <v>850</v>
      </c>
      <c r="D5" s="21">
        <f>D3*(1-D4)</f>
        <v>1000</v>
      </c>
      <c r="F5" s="2" t="s">
        <v>14</v>
      </c>
      <c r="G5" s="12">
        <f>D12</f>
        <v>3438.7240753517208</v>
      </c>
      <c r="H5" s="13">
        <v>850</v>
      </c>
      <c r="I5" s="13">
        <v>3438.7240753517208</v>
      </c>
      <c r="J5" s="13">
        <v>13911.556784004169</v>
      </c>
      <c r="K5" s="13">
        <v>56280.006163267892</v>
      </c>
      <c r="L5" s="13">
        <v>227684.01429949698</v>
      </c>
      <c r="M5" s="13">
        <v>921108.82534635952</v>
      </c>
      <c r="N5" s="13">
        <v>3726398.9338087887</v>
      </c>
      <c r="O5" s="13">
        <v>15075362.033003839</v>
      </c>
    </row>
    <row r="6" spans="2:15" x14ac:dyDescent="0.3">
      <c r="B6" s="18" t="s">
        <v>6</v>
      </c>
      <c r="C6" s="5">
        <v>0.15</v>
      </c>
      <c r="D6" s="20">
        <f>C6</f>
        <v>0.15</v>
      </c>
      <c r="F6" t="s">
        <v>12</v>
      </c>
      <c r="H6" s="3">
        <f>H5/H4-1</f>
        <v>0</v>
      </c>
      <c r="I6" s="3">
        <f t="shared" ref="I6:O6" si="1">I5/I4-1</f>
        <v>0.21846454913735758</v>
      </c>
      <c r="J6" s="3">
        <f t="shared" si="1"/>
        <v>0.48465585750450346</v>
      </c>
      <c r="K6" s="3">
        <f t="shared" si="1"/>
        <v>0.8090005300383627</v>
      </c>
      <c r="L6" s="3">
        <f t="shared" si="1"/>
        <v>1.2042030152224337</v>
      </c>
      <c r="M6" s="3">
        <f t="shared" si="1"/>
        <v>1.6857432331502062</v>
      </c>
      <c r="N6" s="3">
        <f t="shared" si="1"/>
        <v>2.2724829176790751</v>
      </c>
      <c r="O6" s="3">
        <f t="shared" si="1"/>
        <v>2.9874044228495387</v>
      </c>
    </row>
    <row r="7" spans="2:15" x14ac:dyDescent="0.3">
      <c r="B7" s="18" t="s">
        <v>7</v>
      </c>
      <c r="C7" s="6">
        <f>C6*C5</f>
        <v>127.5</v>
      </c>
      <c r="D7" s="21">
        <f>D6*D5</f>
        <v>150</v>
      </c>
    </row>
    <row r="8" spans="2:15" x14ac:dyDescent="0.3">
      <c r="B8" s="18" t="s">
        <v>8</v>
      </c>
      <c r="C8" s="5">
        <f>C7/C3</f>
        <v>0.1275</v>
      </c>
      <c r="D8" s="20">
        <f>D7/D3</f>
        <v>0.15</v>
      </c>
    </row>
    <row r="9" spans="2:15" x14ac:dyDescent="0.3">
      <c r="B9" s="18" t="s">
        <v>3</v>
      </c>
      <c r="C9" s="7">
        <v>10</v>
      </c>
      <c r="D9" s="22">
        <f>C9</f>
        <v>10</v>
      </c>
    </row>
    <row r="10" spans="2:15" x14ac:dyDescent="0.3">
      <c r="B10" s="18" t="s">
        <v>1</v>
      </c>
      <c r="C10" s="6">
        <f>C5*(1+C8)^C9</f>
        <v>2822.1781895798704</v>
      </c>
      <c r="D10" s="21">
        <f>D5*(1+D8)^D9</f>
        <v>4045.5577357079069</v>
      </c>
    </row>
    <row r="11" spans="2:15" x14ac:dyDescent="0.3">
      <c r="B11" s="23" t="s">
        <v>2</v>
      </c>
      <c r="C11" s="8">
        <v>0</v>
      </c>
      <c r="D11" s="24">
        <f>C4</f>
        <v>0.15</v>
      </c>
    </row>
    <row r="12" spans="2:15" x14ac:dyDescent="0.3">
      <c r="B12" s="25" t="s">
        <v>9</v>
      </c>
      <c r="C12" s="9">
        <f>C10*(1-C11)</f>
        <v>2822.1781895798704</v>
      </c>
      <c r="D12" s="26">
        <f>D10*(1-D11)</f>
        <v>3438.7240753517208</v>
      </c>
    </row>
    <row r="13" spans="2:15" ht="15" thickBot="1" x14ac:dyDescent="0.35">
      <c r="B13" s="27" t="s">
        <v>12</v>
      </c>
      <c r="C13" s="14"/>
      <c r="D13" s="28">
        <f>D12/C12-1</f>
        <v>0.21846454913735758</v>
      </c>
    </row>
  </sheetData>
  <conditionalFormatting sqref="C3:D13">
    <cfRule type="expression" dxfId="0" priority="1">
      <formula>_xlfn.ISFORMULA(C3)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Estonian 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Shota Modebadze</dc:creator>
  <cp:lastModifiedBy>Shota Modebadze</cp:lastModifiedBy>
  <dcterms:created xsi:type="dcterms:W3CDTF">2025-03-22T12:19:37Z</dcterms:created>
  <dcterms:modified xsi:type="dcterms:W3CDTF">2025-03-22T13:02:31Z</dcterms:modified>
</cp:coreProperties>
</file>