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421" documentId="11_F25DC773A252ABDACC1048D7991B778C5ADE58EC" xr6:coauthVersionLast="47" xr6:coauthVersionMax="47" xr10:uidLastSave="{D303195F-5896-4CCD-9F2B-BC3E7374EDD3}"/>
  <bookViews>
    <workbookView xWindow="-108" yWindow="-108" windowWidth="23256" windowHeight="12456" xr2:uid="{00000000-000D-0000-FFFF-FFFF00000000}"/>
  </bookViews>
  <sheets>
    <sheet name="Mortgag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2" l="1"/>
  <c r="I16" i="2"/>
  <c r="I14" i="2"/>
  <c r="G16" i="2"/>
  <c r="H13" i="2"/>
  <c r="H14" i="2"/>
  <c r="J12" i="2"/>
  <c r="K12" i="2"/>
  <c r="L12" i="2"/>
  <c r="M12" i="2"/>
  <c r="N12" i="2"/>
  <c r="O12" i="2"/>
  <c r="P12" i="2"/>
  <c r="Q12" i="2"/>
  <c r="R12" i="2"/>
  <c r="H8" i="2"/>
  <c r="I8" i="2" s="1"/>
  <c r="J8" i="2" s="1"/>
  <c r="K8" i="2" s="1"/>
  <c r="L8" i="2" s="1"/>
  <c r="M8" i="2" s="1"/>
  <c r="N8" i="2" s="1"/>
  <c r="O8" i="2" s="1"/>
  <c r="P8" i="2" s="1"/>
  <c r="Q8" i="2" s="1"/>
  <c r="R8" i="2" s="1"/>
  <c r="G15" i="2"/>
  <c r="G14" i="2"/>
  <c r="I12" i="2"/>
  <c r="H12" i="2"/>
  <c r="G12" i="2"/>
  <c r="G13" i="2" s="1"/>
  <c r="G3" i="2"/>
  <c r="F2" i="2" a="1"/>
  <c r="F3" i="2"/>
  <c r="F5" i="2" s="1"/>
  <c r="R5" i="2" l="1" a="1"/>
  <c r="R5" i="2" s="1"/>
  <c r="I13" i="2"/>
  <c r="J13" i="2" s="1"/>
  <c r="H3" i="2" a="1"/>
  <c r="H3" i="2" s="1"/>
  <c r="G5" i="2" a="1"/>
  <c r="G5" i="2" s="1"/>
  <c r="F2" i="2"/>
  <c r="H5" i="2" l="1" a="1"/>
  <c r="H5" i="2" s="1"/>
  <c r="I3" i="2" a="1"/>
  <c r="I3" i="2" s="1"/>
  <c r="J3" i="2" s="1" a="1"/>
  <c r="J3" i="2" s="1"/>
  <c r="K3" i="2" s="1" a="1"/>
  <c r="K3" i="2" s="1"/>
  <c r="L3" i="2" s="1" a="1"/>
  <c r="L3" i="2" s="1"/>
  <c r="M3" i="2" s="1" a="1"/>
  <c r="M3" i="2" s="1"/>
  <c r="N3" i="2" s="1" a="1"/>
  <c r="N3" i="2" s="1"/>
  <c r="O3" i="2" s="1" a="1"/>
  <c r="O3" i="2" s="1"/>
  <c r="P3" i="2" s="1" a="1"/>
  <c r="P3" i="2" s="1"/>
  <c r="Q3" i="2" s="1" a="1"/>
  <c r="Q3" i="2" s="1"/>
  <c r="Q5" i="2" s="1" a="1"/>
  <c r="Q5" i="2" s="1"/>
  <c r="K14" i="2"/>
  <c r="J16" i="2"/>
  <c r="K13" i="2"/>
  <c r="H15" i="2"/>
  <c r="I15" i="2" s="1"/>
  <c r="K5" i="2" a="1"/>
  <c r="K5" i="2" s="1"/>
  <c r="J14" i="2"/>
  <c r="L5" i="2" a="1"/>
  <c r="L5" i="2" s="1"/>
  <c r="H16" i="2"/>
  <c r="J5" i="2" l="1" a="1"/>
  <c r="J5" i="2" s="1"/>
  <c r="I5" i="2" a="1"/>
  <c r="I5" i="2" s="1"/>
  <c r="P5" i="2" a="1"/>
  <c r="P5" i="2" s="1"/>
  <c r="O5" i="2" a="1"/>
  <c r="O5" i="2" s="1"/>
  <c r="R3" i="2" a="1"/>
  <c r="R3" i="2" s="1"/>
  <c r="F4" i="2" s="1"/>
  <c r="N5" i="2" a="1"/>
  <c r="N5" i="2" s="1"/>
  <c r="M5" i="2" a="1"/>
  <c r="M5" i="2" s="1"/>
  <c r="L14" i="2"/>
  <c r="K16" i="2"/>
  <c r="L13" i="2"/>
  <c r="J15" i="2"/>
  <c r="K15" i="2" s="1"/>
  <c r="F6" i="2" l="1"/>
  <c r="F9" i="2" s="1"/>
  <c r="M14" i="2"/>
  <c r="M13" i="2"/>
  <c r="L16" i="2"/>
  <c r="L15" i="2"/>
  <c r="N14" i="2" l="1"/>
  <c r="N13" i="2"/>
  <c r="M16" i="2"/>
  <c r="M15" i="2"/>
  <c r="N15" i="2" s="1"/>
  <c r="O14" i="2" l="1"/>
  <c r="O13" i="2"/>
  <c r="N16" i="2"/>
  <c r="O16" i="2" l="1"/>
  <c r="P14" i="2"/>
  <c r="P13" i="2"/>
  <c r="O15" i="2"/>
  <c r="Q14" i="2" l="1"/>
  <c r="Q13" i="2"/>
  <c r="P16" i="2"/>
  <c r="P15" i="2"/>
  <c r="R13" i="2" l="1"/>
  <c r="R16" i="2" s="1"/>
  <c r="R14" i="2"/>
  <c r="Q16" i="2"/>
  <c r="Q15" i="2"/>
  <c r="R1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<sst xmlns="http://schemas.openxmlformats.org/spreadsheetml/2006/main" count="19" uniqueCount="19">
  <si>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Interest only Loan</t>
  </si>
  <si>
    <t>Interest rate</t>
  </si>
  <si>
    <t>Years</t>
  </si>
  <si>
    <t>Recovery Rate</t>
  </si>
  <si>
    <t>Conditional Yield Degradation</t>
  </si>
  <si>
    <t>Conditional Survival</t>
  </si>
  <si>
    <t>Cumulative Survival</t>
  </si>
  <si>
    <t>Hazard Function</t>
  </si>
  <si>
    <t>Cumulative PrDEF</t>
  </si>
  <si>
    <t>Years (Max 12)</t>
  </si>
  <si>
    <t>Defoult Year</t>
  </si>
  <si>
    <t>Contract CF</t>
  </si>
  <si>
    <t>Defaulted CF</t>
  </si>
  <si>
    <t>Uncond. PrDEF</t>
  </si>
  <si>
    <t>Check</t>
  </si>
  <si>
    <t>TABLE</t>
  </si>
  <si>
    <t>Expected IRR</t>
  </si>
  <si>
    <t>IRR Contracted</t>
  </si>
  <si>
    <t>IRR Expected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</si>
</sst>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9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1" xfId="0" applyBorder="1"/>
    <xf numFmtId="10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0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right"/>
    </xf>
    <xf numFmtId="0" fontId="0" fillId="0" borderId="11" xfId="0" applyBorder="1"/>
    <xf numFmtId="10" fontId="0" fillId="0" borderId="12" xfId="2" applyNumberFormat="1" applyFont="1" applyBorder="1"/>
    <xf numFmtId="10" fontId="0" fillId="0" borderId="7" xfId="2" applyNumberFormat="1" applyFont="1" applyBorder="1"/>
    <xf numFmtId="10" fontId="0" fillId="0" borderId="8" xfId="2" applyNumberFormat="1" applyFont="1" applyBorder="1"/>
    <xf numFmtId="0" fontId="0" fillId="0" borderId="4" xfId="0" applyBorder="1" applyAlignment="1">
      <alignment horizontal="left" vertical="center" wrapText="1"/>
    </xf>
    <xf numFmtId="10" fontId="0" fillId="0" borderId="5" xfId="0" applyNumberFormat="1" applyBorder="1"/>
    <xf numFmtId="0" fontId="0" fillId="0" borderId="13" xfId="0" applyBorder="1" applyAlignment="1">
      <alignment horizontal="left" vertical="center" wrapText="1"/>
    </xf>
    <xf numFmtId="10" fontId="0" fillId="0" borderId="14" xfId="0" applyNumberFormat="1" applyBorder="1"/>
    <xf numFmtId="0" fontId="0" fillId="0" borderId="6" xfId="0" applyBorder="1" applyAlignment="1">
      <alignment horizontal="left" vertical="center" wrapText="1"/>
    </xf>
    <xf numFmtId="10" fontId="0" fillId="0" borderId="8" xfId="0" applyNumberFormat="1" applyBorder="1"/>
    <xf numFmtId="0" fontId="0" fillId="0" borderId="15" xfId="0" applyBorder="1" applyAlignment="1">
      <alignment horizontal="left" vertical="center" wrapText="1"/>
    </xf>
    <xf numFmtId="10" fontId="0" fillId="0" borderId="16" xfId="0" applyNumberForma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17" xfId="0" applyFont="1" applyBorder="1" applyAlignment="1">
      <alignment horizontal="left" vertical="center" wrapText="1"/>
    </xf>
    <xf numFmtId="0" fontId="0" fillId="0" borderId="9" xfId="0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0" borderId="4" xfId="0" applyBorder="1" applyAlignment="1">
      <alignment vertical="center"/>
    </xf>
    <xf numFmtId="164" fontId="0" fillId="0" borderId="5" xfId="1" applyNumberFormat="1" applyFont="1" applyBorder="1" applyAlignment="1">
      <alignment vertical="center"/>
    </xf>
    <xf numFmtId="9" fontId="0" fillId="0" borderId="5" xfId="0" applyNumberFormat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6" xfId="0" applyBorder="1" applyAlignment="1">
      <alignment vertical="center"/>
    </xf>
    <xf numFmtId="9" fontId="0" fillId="0" borderId="8" xfId="0" applyNumberFormat="1" applyBorder="1" applyAlignment="1">
      <alignment vertical="center"/>
    </xf>
    <xf numFmtId="10" fontId="2" fillId="2" borderId="18" xfId="0" applyNumberFormat="1" applyFont="1" applyFill="1" applyBorder="1"/>
    <xf numFmtId="10" fontId="2" fillId="2" borderId="19" xfId="0" applyNumberFormat="1" applyFont="1" applyFill="1" applyBorder="1"/>
  </cellXfs>
  <cellStyles count="3">
    <cellStyle name="Currency" xfId="1" builtinId="4"/>
    <cellStyle name="Normal" xfId="0" builtinId="0"/>
    <cellStyle name="Percent" xfId="2" builtinId="5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2F553-24B0-4C84-8DAA-49676525E96F}">
  <dimension ref="B1:S25"/>
  <sheetViews>
    <sheetView showGridLines="0" tabSelected="1" workbookViewId="0">
      <selection activeCell="G21" sqref="G21"/>
    </sheetView>
  </sheetViews>
  <sheetFormatPr defaultRowHeight="14.4" x14ac:dyDescent="0.3"/>
  <cols>
    <col min="1" max="1" width="2.109375" customWidth="1"/>
    <col min="2" max="2" width="16.33203125" bestFit="1" customWidth="1"/>
    <col min="3" max="3" width="10.5546875" customWidth="1"/>
    <col min="4" max="4" width="4.5546875" customWidth="1"/>
    <col min="5" max="5" width="25.5546875" bestFit="1" customWidth="1"/>
    <col min="6" max="18" width="10.88671875" customWidth="1"/>
  </cols>
  <sheetData>
    <row r="1" spans="2:19" ht="15" thickBot="1" x14ac:dyDescent="0.35"/>
    <row r="2" spans="2:19" ht="15" thickBot="1" x14ac:dyDescent="0.35">
      <c r="B2" s="34" t="s">
        <v>9</v>
      </c>
      <c r="C2" s="35">
        <v>12</v>
      </c>
      <c r="E2" s="30" t="s">
        <v>2</v>
      </c>
      <c r="F2" s="31" cm="1">
        <f t="array" ref="F2:R2">_xlfn.SEQUENCE(1,C2+1,0)</f>
        <v>0</v>
      </c>
      <c r="G2" s="31">
        <v>1</v>
      </c>
      <c r="H2" s="31">
        <v>2</v>
      </c>
      <c r="I2" s="31">
        <v>3</v>
      </c>
      <c r="J2" s="31">
        <v>4</v>
      </c>
      <c r="K2" s="31">
        <v>5</v>
      </c>
      <c r="L2" s="31">
        <v>6</v>
      </c>
      <c r="M2" s="31">
        <v>7</v>
      </c>
      <c r="N2" s="31">
        <v>8</v>
      </c>
      <c r="O2" s="31">
        <v>9</v>
      </c>
      <c r="P2" s="31">
        <v>10</v>
      </c>
      <c r="Q2" s="31">
        <v>11</v>
      </c>
      <c r="R2" s="32">
        <v>12</v>
      </c>
    </row>
    <row r="3" spans="2:19" ht="15" thickTop="1" x14ac:dyDescent="0.3">
      <c r="B3" s="36" t="s">
        <v>0</v>
      </c>
      <c r="C3" s="37">
        <v>100</v>
      </c>
      <c r="E3" s="10" t="s">
        <v>11</v>
      </c>
      <c r="F3" s="3">
        <f>-C3</f>
        <v>-100</v>
      </c>
      <c r="G3" s="3">
        <f>C4*C3</f>
        <v>10</v>
      </c>
      <c r="H3" cm="1">
        <f t="array" ref="H3">_xlfn.IFS(H2=0," ",H2&lt;$C2,G3,$C2=H2,$C3+G3)</f>
        <v>10</v>
      </c>
      <c r="I3" cm="1">
        <f t="array" ref="I3">_xlfn.IFS(I2=0," ",I2&lt;$C2,H3,$C2=I2,$C3+H3)</f>
        <v>10</v>
      </c>
      <c r="J3" cm="1">
        <f t="array" ref="J3">_xlfn.IFS(J2=0," ",J2&lt;$C2,I3,$C2=J2,$C3+I3)</f>
        <v>10</v>
      </c>
      <c r="K3" cm="1">
        <f t="array" ref="K3">_xlfn.IFS(K2=0," ",K2&lt;$C2,J3,$C2=K2,$C3+J3)</f>
        <v>10</v>
      </c>
      <c r="L3" cm="1">
        <f t="array" ref="L3">_xlfn.IFS(L2=0," ",L2&lt;$C2,K3,$C2=L2,$C3+K3)</f>
        <v>10</v>
      </c>
      <c r="M3" cm="1">
        <f t="array" ref="M3">_xlfn.IFS(M2=0," ",M2&lt;$C2,L3,$C2=M2,$C3+L3)</f>
        <v>10</v>
      </c>
      <c r="N3" cm="1">
        <f t="array" ref="N3">_xlfn.IFS(N2=0," ",N2&lt;$C2,M3,$C2=N2,$C3+M3)</f>
        <v>10</v>
      </c>
      <c r="O3" cm="1">
        <f t="array" ref="O3">_xlfn.IFS(O2=0," ",O2&lt;$C2,N3,$C2=O2,$C3+N3)</f>
        <v>10</v>
      </c>
      <c r="P3" cm="1">
        <f t="array" ref="P3">_xlfn.IFS(P2=0," ",P2&lt;$C2,O3,$C2=P2,$C3+O3)</f>
        <v>10</v>
      </c>
      <c r="Q3" cm="1">
        <f t="array" ref="Q3">_xlfn.IFS(Q2=0," ",Q2&lt;$C2,P3,$C2=Q2,$C3+P3)</f>
        <v>10</v>
      </c>
      <c r="R3" s="11" cm="1">
        <f t="array" ref="R3">_xlfn.IFS(R2=0," ",R2&lt;$C2,Q3,$C2=R2,$C3+Q3)</f>
        <v>110</v>
      </c>
    </row>
    <row r="4" spans="2:19" x14ac:dyDescent="0.3">
      <c r="B4" s="36" t="s">
        <v>1</v>
      </c>
      <c r="C4" s="38">
        <v>0.1</v>
      </c>
      <c r="E4" s="10" t="s">
        <v>17</v>
      </c>
      <c r="F4" s="1">
        <f>IRR(F3:R3)</f>
        <v>0.10000000000000009</v>
      </c>
      <c r="R4" s="11"/>
    </row>
    <row r="5" spans="2:19" x14ac:dyDescent="0.3">
      <c r="B5" s="36" t="s">
        <v>10</v>
      </c>
      <c r="C5" s="39">
        <v>4</v>
      </c>
      <c r="E5" s="10" t="s">
        <v>12</v>
      </c>
      <c r="F5" s="3">
        <f>F3</f>
        <v>-100</v>
      </c>
      <c r="G5" cm="1">
        <f t="array" ref="G5">_xlfn.IFS(G2=0," ",G2&lt;$C5,G3,G2=$C5,$C6*($C3*(1+$C4)),G2&gt;$C5," ")</f>
        <v>10</v>
      </c>
      <c r="H5" cm="1">
        <f t="array" ref="H5">_xlfn.IFS(H2=0," ",H2&lt;$C5,H3,H2=$C5,$C6*($C3*(1+$C4)),H2&gt;$C5," ")</f>
        <v>10</v>
      </c>
      <c r="I5" cm="1">
        <f t="array" ref="I5">_xlfn.IFS(I2=0," ",I2&lt;$C5,I3,I2=$C5,$C6*($C3*(1+$C4)),I2&gt;$C5," ")</f>
        <v>10</v>
      </c>
      <c r="J5" cm="1">
        <f t="array" ref="J5">_xlfn.IFS(J2=0," ",J2&lt;$C5,J3,J2=$C5,$C6*($C3*(1+$C4)),J2&gt;$C5," ")</f>
        <v>88.000000000000014</v>
      </c>
      <c r="K5" t="str" cm="1">
        <f t="array" ref="K5">_xlfn.IFS(K2=0," ",K2&lt;$C5,K3,K2=$C5,$C6*($C3*(1+$C4)),K2&gt;$C5," ")</f>
        <v xml:space="preserve"> </v>
      </c>
      <c r="L5" t="str" cm="1">
        <f t="array" ref="L5">_xlfn.IFS(L2=0," ",L2&lt;$C5,L3,L2=$C5,$C6*($C3*(1+$C4)),L2&gt;$C5," ")</f>
        <v xml:space="preserve"> </v>
      </c>
      <c r="M5" t="str" cm="1">
        <f t="array" ref="M5">_xlfn.IFS(M2=0," ",M2&lt;$C5,M3,M2=$C5,$C6*($C3*(1+$C4)),M2&gt;$C5," ")</f>
        <v xml:space="preserve"> </v>
      </c>
      <c r="N5" t="str" cm="1">
        <f t="array" ref="N5">_xlfn.IFS(N2=0," ",N2&lt;$C5,N3,N2=$C5,$C6*($C3*(1+$C4)),N2&gt;$C5," ")</f>
        <v xml:space="preserve"> </v>
      </c>
      <c r="O5" t="str" cm="1">
        <f t="array" ref="O5">_xlfn.IFS(O2=0," ",O2&lt;$C5,O3,O2=$C5,$C6*($C3*(1+$C4)),O2&gt;$C5," ")</f>
        <v xml:space="preserve"> </v>
      </c>
      <c r="P5" t="str" cm="1">
        <f t="array" ref="P5">_xlfn.IFS(P2=0," ",P2&lt;$C5,P3,P2=$C5,$C6*($C3*(1+$C4)),P2&gt;$C5," ")</f>
        <v xml:space="preserve"> </v>
      </c>
      <c r="Q5" t="str" cm="1">
        <f t="array" ref="Q5">_xlfn.IFS(Q2=0," ",Q2&lt;$C5,Q3,Q2=$C5,$C6*($C3*(1+$C4)),Q2&gt;$C5," ")</f>
        <v xml:space="preserve"> </v>
      </c>
      <c r="R5" s="11" t="str" cm="1">
        <f t="array" ref="R5">_xlfn.IFS(R2=0," ",R2&lt;$C5,R3,R2=$C5,$C6*($C3*(1+$C4)),R2&gt;$C5," ")</f>
        <v xml:space="preserve"> </v>
      </c>
      <c r="S5" s="5"/>
    </row>
    <row r="6" spans="2:19" ht="15" thickBot="1" x14ac:dyDescent="0.35">
      <c r="B6" s="40" t="s">
        <v>3</v>
      </c>
      <c r="C6" s="41">
        <v>0.8</v>
      </c>
      <c r="E6" s="12" t="s">
        <v>18</v>
      </c>
      <c r="F6" s="13">
        <f>IRR(F5:R5)</f>
        <v>4.8871699455472539E-2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5"/>
    </row>
    <row r="7" spans="2:19" ht="15" thickBot="1" x14ac:dyDescent="0.35"/>
    <row r="8" spans="2:19" x14ac:dyDescent="0.3">
      <c r="C8" s="1"/>
      <c r="E8" s="16"/>
      <c r="F8" s="17" t="s">
        <v>15</v>
      </c>
      <c r="G8" s="18">
        <v>1</v>
      </c>
      <c r="H8" s="8">
        <f>G8+1</f>
        <v>2</v>
      </c>
      <c r="I8" s="8">
        <f t="shared" ref="I8:R8" si="0">H8+1</f>
        <v>3</v>
      </c>
      <c r="J8" s="8">
        <f t="shared" si="0"/>
        <v>4</v>
      </c>
      <c r="K8" s="8">
        <f t="shared" si="0"/>
        <v>5</v>
      </c>
      <c r="L8" s="8">
        <f t="shared" si="0"/>
        <v>6</v>
      </c>
      <c r="M8" s="8">
        <f t="shared" si="0"/>
        <v>7</v>
      </c>
      <c r="N8" s="8">
        <f t="shared" si="0"/>
        <v>8</v>
      </c>
      <c r="O8" s="8">
        <f t="shared" si="0"/>
        <v>9</v>
      </c>
      <c r="P8" s="8">
        <f t="shared" si="0"/>
        <v>10</v>
      </c>
      <c r="Q8" s="8">
        <f t="shared" si="0"/>
        <v>11</v>
      </c>
      <c r="R8" s="9">
        <f t="shared" si="0"/>
        <v>12</v>
      </c>
    </row>
    <row r="9" spans="2:19" ht="15" thickBot="1" x14ac:dyDescent="0.35">
      <c r="E9" s="12" t="s">
        <v>4</v>
      </c>
      <c r="F9" s="13">
        <f>F6-F4</f>
        <v>-5.112830054452755E-2</v>
      </c>
      <c r="G9" s="19">
        <f t="dataTable" ref="G9:R9" dt2D="0" dtr="1" r1="C5"/>
        <v>-0.21999999999999997</v>
      </c>
      <c r="H9" s="20">
        <v>-0.11058528859720318</v>
      </c>
      <c r="I9" s="20">
        <v>-7.1265960967790365E-2</v>
      </c>
      <c r="J9" s="20">
        <v>-5.112830054452755E-2</v>
      </c>
      <c r="K9" s="20">
        <v>-3.8945098411722112E-2</v>
      </c>
      <c r="L9" s="20">
        <v>-3.0818591836386133E-2</v>
      </c>
      <c r="M9" s="20">
        <v>-2.5039060669563407E-2</v>
      </c>
      <c r="N9" s="20">
        <v>-2.0738493522509227E-2</v>
      </c>
      <c r="O9" s="20">
        <v>-1.7429372341392302E-2</v>
      </c>
      <c r="P9" s="20">
        <v>-1.4816763059185556E-2</v>
      </c>
      <c r="Q9" s="20">
        <v>-1.2711755675919978E-2</v>
      </c>
      <c r="R9" s="21">
        <v>-1.0987741998284228E-2</v>
      </c>
    </row>
    <row r="10" spans="2:19" ht="15" thickBot="1" x14ac:dyDescent="0.35"/>
    <row r="11" spans="2:19" ht="15" thickBot="1" x14ac:dyDescent="0.35">
      <c r="C11" s="2"/>
      <c r="E11" s="33" t="s">
        <v>7</v>
      </c>
      <c r="F11" s="31"/>
      <c r="G11" s="42">
        <v>0.01</v>
      </c>
      <c r="H11" s="42">
        <v>0.02</v>
      </c>
      <c r="I11" s="42">
        <v>0.03</v>
      </c>
      <c r="J11" s="42">
        <v>0.04</v>
      </c>
      <c r="K11" s="42">
        <v>0.05</v>
      </c>
      <c r="L11" s="42">
        <v>0.06</v>
      </c>
      <c r="M11" s="42">
        <v>7.0000000000000007E-2</v>
      </c>
      <c r="N11" s="42">
        <v>0.06</v>
      </c>
      <c r="O11" s="42">
        <v>0.05</v>
      </c>
      <c r="P11" s="42">
        <v>0.04</v>
      </c>
      <c r="Q11" s="42">
        <v>0.03</v>
      </c>
      <c r="R11" s="43">
        <v>0.02</v>
      </c>
    </row>
    <row r="12" spans="2:19" ht="15" thickTop="1" x14ac:dyDescent="0.3">
      <c r="E12" s="22" t="s">
        <v>5</v>
      </c>
      <c r="G12" s="4">
        <f>1-G11</f>
        <v>0.99</v>
      </c>
      <c r="H12" s="4">
        <f>1-H11</f>
        <v>0.98</v>
      </c>
      <c r="I12" s="4">
        <f>1-I11</f>
        <v>0.97</v>
      </c>
      <c r="J12" s="4">
        <f t="shared" ref="J12:R12" si="1">1-J11</f>
        <v>0.96</v>
      </c>
      <c r="K12" s="4">
        <f t="shared" si="1"/>
        <v>0.95</v>
      </c>
      <c r="L12" s="4">
        <f t="shared" si="1"/>
        <v>0.94</v>
      </c>
      <c r="M12" s="4">
        <f t="shared" si="1"/>
        <v>0.92999999999999994</v>
      </c>
      <c r="N12" s="4">
        <f t="shared" si="1"/>
        <v>0.94</v>
      </c>
      <c r="O12" s="4">
        <f t="shared" si="1"/>
        <v>0.95</v>
      </c>
      <c r="P12" s="4">
        <f t="shared" si="1"/>
        <v>0.96</v>
      </c>
      <c r="Q12" s="4">
        <f t="shared" si="1"/>
        <v>0.97</v>
      </c>
      <c r="R12" s="23">
        <f t="shared" si="1"/>
        <v>0.98</v>
      </c>
    </row>
    <row r="13" spans="2:19" x14ac:dyDescent="0.3">
      <c r="C13" s="1"/>
      <c r="E13" s="22" t="s">
        <v>6</v>
      </c>
      <c r="G13" s="4">
        <f>G12</f>
        <v>0.99</v>
      </c>
      <c r="H13" s="4">
        <f>H12*G13</f>
        <v>0.97019999999999995</v>
      </c>
      <c r="I13" s="4">
        <f>I12*H13</f>
        <v>0.94109399999999988</v>
      </c>
      <c r="J13" s="4">
        <f t="shared" ref="J13:R13" si="2">J12*I13</f>
        <v>0.90345023999999985</v>
      </c>
      <c r="K13" s="4">
        <f t="shared" si="2"/>
        <v>0.8582777279999998</v>
      </c>
      <c r="L13" s="4">
        <f t="shared" si="2"/>
        <v>0.80678106431999974</v>
      </c>
      <c r="M13" s="4">
        <f t="shared" si="2"/>
        <v>0.75030638981759967</v>
      </c>
      <c r="N13" s="4">
        <f t="shared" si="2"/>
        <v>0.70528800642854361</v>
      </c>
      <c r="O13" s="4">
        <f t="shared" si="2"/>
        <v>0.67002360610711642</v>
      </c>
      <c r="P13" s="4">
        <f t="shared" si="2"/>
        <v>0.64322266186283172</v>
      </c>
      <c r="Q13" s="4">
        <f t="shared" si="2"/>
        <v>0.62392598200694671</v>
      </c>
      <c r="R13" s="23">
        <f t="shared" si="2"/>
        <v>0.6114474623668078</v>
      </c>
    </row>
    <row r="14" spans="2:19" x14ac:dyDescent="0.3">
      <c r="C14" s="4"/>
      <c r="E14" s="22" t="s">
        <v>13</v>
      </c>
      <c r="G14" s="4">
        <f>G11</f>
        <v>0.01</v>
      </c>
      <c r="H14" s="4">
        <f>H11*G13</f>
        <v>1.9800000000000002E-2</v>
      </c>
      <c r="I14" s="4">
        <f>I11*H13</f>
        <v>2.9105999999999996E-2</v>
      </c>
      <c r="J14" s="4">
        <f t="shared" ref="J14:R14" si="3">J11*I13</f>
        <v>3.7643759999999998E-2</v>
      </c>
      <c r="K14" s="4">
        <f t="shared" si="3"/>
        <v>4.5172511999999998E-2</v>
      </c>
      <c r="L14" s="4">
        <f t="shared" si="3"/>
        <v>5.1496663679999985E-2</v>
      </c>
      <c r="M14" s="4">
        <f t="shared" si="3"/>
        <v>5.6474674502399985E-2</v>
      </c>
      <c r="N14" s="4">
        <f t="shared" si="3"/>
        <v>4.5018383389055977E-2</v>
      </c>
      <c r="O14" s="4">
        <f t="shared" si="3"/>
        <v>3.5264400321427185E-2</v>
      </c>
      <c r="P14" s="4">
        <f t="shared" si="3"/>
        <v>2.6800944244284659E-2</v>
      </c>
      <c r="Q14" s="4">
        <f t="shared" si="3"/>
        <v>1.929667985588495E-2</v>
      </c>
      <c r="R14" s="23">
        <f t="shared" si="3"/>
        <v>1.2478519640138935E-2</v>
      </c>
    </row>
    <row r="15" spans="2:19" x14ac:dyDescent="0.3">
      <c r="E15" s="24" t="s">
        <v>8</v>
      </c>
      <c r="F15" s="6"/>
      <c r="G15" s="7">
        <f>G11</f>
        <v>0.01</v>
      </c>
      <c r="H15" s="7">
        <f>H14+G15</f>
        <v>2.98E-2</v>
      </c>
      <c r="I15" s="7">
        <f>I14+H15</f>
        <v>5.8906E-2</v>
      </c>
      <c r="J15" s="7">
        <f t="shared" ref="J15:R15" si="4">J14+I15</f>
        <v>9.6549759999999998E-2</v>
      </c>
      <c r="K15" s="7">
        <f t="shared" si="4"/>
        <v>0.14172227199999998</v>
      </c>
      <c r="L15" s="7">
        <f t="shared" si="4"/>
        <v>0.19321893567999998</v>
      </c>
      <c r="M15" s="7">
        <f t="shared" si="4"/>
        <v>0.24969361018239997</v>
      </c>
      <c r="N15" s="7">
        <f t="shared" si="4"/>
        <v>0.29471199357145594</v>
      </c>
      <c r="O15" s="7">
        <f t="shared" si="4"/>
        <v>0.32997639389288314</v>
      </c>
      <c r="P15" s="7">
        <f t="shared" si="4"/>
        <v>0.35677733813716778</v>
      </c>
      <c r="Q15" s="7">
        <f t="shared" si="4"/>
        <v>0.37607401799305273</v>
      </c>
      <c r="R15" s="25">
        <f t="shared" si="4"/>
        <v>0.38855253763319164</v>
      </c>
    </row>
    <row r="16" spans="2:19" ht="15" thickBot="1" x14ac:dyDescent="0.35">
      <c r="E16" s="26" t="s">
        <v>14</v>
      </c>
      <c r="F16" s="14"/>
      <c r="G16" s="13">
        <f>1-G13</f>
        <v>1.0000000000000009E-2</v>
      </c>
      <c r="H16" s="13">
        <f>1-H13</f>
        <v>2.9800000000000049E-2</v>
      </c>
      <c r="I16" s="13">
        <f>1-I13</f>
        <v>5.8906000000000125E-2</v>
      </c>
      <c r="J16" s="13">
        <f t="shared" ref="J16:R16" si="5">1-J13</f>
        <v>9.6549760000000151E-2</v>
      </c>
      <c r="K16" s="13">
        <f t="shared" si="5"/>
        <v>0.1417222720000002</v>
      </c>
      <c r="L16" s="13">
        <f t="shared" si="5"/>
        <v>0.19321893568000026</v>
      </c>
      <c r="M16" s="13">
        <f t="shared" si="5"/>
        <v>0.24969361018240033</v>
      </c>
      <c r="N16" s="13">
        <f t="shared" si="5"/>
        <v>0.29471199357145639</v>
      </c>
      <c r="O16" s="13">
        <f t="shared" si="5"/>
        <v>0.32997639389288358</v>
      </c>
      <c r="P16" s="13">
        <f t="shared" si="5"/>
        <v>0.35677733813716828</v>
      </c>
      <c r="Q16" s="13">
        <f t="shared" si="5"/>
        <v>0.37607401799305329</v>
      </c>
      <c r="R16" s="27">
        <f t="shared" si="5"/>
        <v>0.3885525376331922</v>
      </c>
    </row>
    <row r="17" spans="3:9" ht="15" thickBot="1" x14ac:dyDescent="0.35">
      <c r="C17" s="4"/>
    </row>
    <row r="18" spans="3:9" ht="15" thickBot="1" x14ac:dyDescent="0.35">
      <c r="E18" s="28" t="s">
        <v>16</v>
      </c>
      <c r="F18" s="29">
        <f>C4+SUMPRODUCT(G14:R14,G9:R9)</f>
        <v>8.4523348875000431E-2</v>
      </c>
    </row>
    <row r="19" spans="3:9" x14ac:dyDescent="0.3">
      <c r="C19" s="2"/>
    </row>
    <row r="20" spans="3:9" x14ac:dyDescent="0.3">
      <c r="C20" s="1"/>
      <c r="I20" s="3"/>
    </row>
    <row r="22" spans="3:9" x14ac:dyDescent="0.3">
      <c r="C22" s="1"/>
    </row>
    <row r="23" spans="3:9" x14ac:dyDescent="0.3">
      <c r="C23" s="4"/>
    </row>
    <row r="25" spans="3:9" x14ac:dyDescent="0.3">
      <c r="C25" s="4"/>
    </row>
  </sheetData>
  <conditionalFormatting sqref="A1:V3 A4:F4 S4:V4 B5 D5:V6 A5:A8 B6:C6 D7:D8 G7:V8 B8 E8:R9 A9:D10 S9:V10 A11:V11 E11:E16 G11:R16 A12:D15 S12:V22 A16 D16 A17:D33 E18 I18:K18 I20:K22 I23:V33 A34:V79">
    <cfRule type="expression" dxfId="0" priority="1">
      <formula>_xlfn.ISFORMULA(A1)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Mortgage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2025-03-29T18:29:02Z</dcterms:modified>
</cp:coreProperties>
</file>