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https://d.docs.live.net/89870f9c02b3cf52/Desktop/RE Finance Books/"/>
    </mc:Choice>
  </mc:AlternateContent>
  <xr:revisionPtr revIDLastSave="557" documentId="11_F25DC773A252ABDACC1048D7991B778C5ADE58EC" xr6:coauthVersionLast="47" xr6:coauthVersionMax="47" xr10:uidLastSave="{61F37256-4B29-4180-AB7E-FDFFA477CB39}"/>
  <bookViews>
    <workbookView xWindow="-108" yWindow="-108" windowWidth="23256" windowHeight="12456" xr2:uid="{00000000-000D-0000-FFFF-FFFF00000000}"/>
  </bookViews>
  <sheets>
    <sheet name="Leverage &amp; Risk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9" i="1" l="1"/>
  <c r="D9" i="1"/>
  <c r="D19" i="1"/>
  <c r="B20" i="1"/>
  <c r="B21" i="1" s="1"/>
  <c r="B22" i="1" s="1"/>
  <c r="B23" i="1" s="1"/>
  <c r="B15" i="1"/>
  <c r="B14" i="1"/>
  <c r="L14" i="1"/>
  <c r="L15" i="1"/>
  <c r="M15" i="1"/>
  <c r="N15" i="1"/>
  <c r="L16" i="1"/>
  <c r="M16" i="1"/>
  <c r="N16" i="1"/>
  <c r="M14" i="1"/>
  <c r="N14" i="1"/>
  <c r="L10" i="1"/>
  <c r="M10" i="1"/>
  <c r="N10" i="1"/>
  <c r="L11" i="1"/>
  <c r="M11" i="1"/>
  <c r="N11" i="1"/>
  <c r="M9" i="1"/>
  <c r="N9" i="1"/>
  <c r="E14" i="1"/>
  <c r="C14" i="1"/>
  <c r="C15" i="1"/>
  <c r="C11" i="1" s="1"/>
  <c r="D20" i="1" l="1"/>
  <c r="N4" i="1"/>
  <c r="N6" i="1"/>
  <c r="M6" i="1"/>
  <c r="N5" i="1"/>
  <c r="L6" i="1"/>
  <c r="L5" i="1"/>
  <c r="L4" i="1"/>
  <c r="M4" i="1"/>
  <c r="E9" i="1"/>
  <c r="D21" i="1" l="1"/>
  <c r="C3" i="1"/>
  <c r="E11" i="1"/>
  <c r="D11" i="1" s="1"/>
  <c r="D15" i="1" s="1"/>
  <c r="E10" i="1"/>
  <c r="E16" i="1"/>
  <c r="C10" i="1"/>
  <c r="C16" i="1"/>
  <c r="G8" i="1" s="1"/>
  <c r="D22" i="1" l="1"/>
  <c r="D10" i="1"/>
  <c r="D14" i="1" s="1"/>
  <c r="D16" i="1" s="1"/>
  <c r="D23" i="1" l="1"/>
  <c r="G13" i="1"/>
  <c r="C18" i="1"/>
</calcChain>
</file>

<file path=xl/sharedStrings.xml><?xml version="1.0" encoding="utf-8"?>
<sst xmlns="http://schemas.openxmlformats.org/spreadsheetml/2006/main" count="18" uniqueCount="14">
  <si>
    <t>Property</t>
  </si>
  <si>
    <t>Levered Equity</t>
  </si>
  <si>
    <t>Debt</t>
  </si>
  <si>
    <t>Initial value</t>
  </si>
  <si>
    <t>Cash flow</t>
  </si>
  <si>
    <t>Ending value</t>
  </si>
  <si>
    <t>Income return</t>
  </si>
  <si>
    <t>Appreciation return</t>
  </si>
  <si>
    <t>Total return</t>
  </si>
  <si>
    <t>LR (Leverage)</t>
  </si>
  <si>
    <t>LTV (Loan-to-Value)</t>
  </si>
  <si>
    <t>Debt %</t>
  </si>
  <si>
    <t>LR = 2.5</t>
  </si>
  <si>
    <t>Total Return Range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</si>
</sst>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&quot;$&quot;* #,##0_);_(&quot;$&quot;* \(#,##0\);_(&quot;$&quot;* &quot;-&quot;??_);_(@_)"/>
    <numFmt numFmtId="166" formatCode="0.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mbria"/>
      <family val="1"/>
      <charset val="204"/>
    </font>
    <font>
      <b/>
      <sz val="11"/>
      <color theme="1"/>
      <name val="Cambria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5">
    <xf numFmtId="0" fontId="0" fillId="0" borderId="0" xfId="0"/>
    <xf numFmtId="0" fontId="2" fillId="0" borderId="0" xfId="0" applyFont="1"/>
    <xf numFmtId="9" fontId="2" fillId="0" borderId="0" xfId="0" applyNumberFormat="1" applyFont="1"/>
    <xf numFmtId="164" fontId="2" fillId="0" borderId="1" xfId="3" applyNumberFormat="1" applyFont="1" applyBorder="1" applyAlignment="1">
      <alignment horizontal="right" vertical="center"/>
    </xf>
    <xf numFmtId="0" fontId="2" fillId="2" borderId="2" xfId="0" applyFont="1" applyFill="1" applyBorder="1" applyAlignment="1">
      <alignment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164" fontId="2" fillId="0" borderId="0" xfId="3" applyNumberFormat="1" applyFont="1" applyBorder="1" applyAlignment="1">
      <alignment horizontal="right" vertical="center"/>
    </xf>
    <xf numFmtId="164" fontId="2" fillId="0" borderId="6" xfId="3" applyNumberFormat="1" applyFont="1" applyBorder="1" applyAlignment="1">
      <alignment horizontal="right" vertical="center"/>
    </xf>
    <xf numFmtId="164" fontId="2" fillId="0" borderId="8" xfId="3" applyNumberFormat="1" applyFont="1" applyBorder="1" applyAlignment="1">
      <alignment horizontal="right" vertical="center"/>
    </xf>
    <xf numFmtId="0" fontId="2" fillId="0" borderId="5" xfId="0" applyFont="1" applyBorder="1"/>
    <xf numFmtId="0" fontId="2" fillId="0" borderId="6" xfId="0" applyFont="1" applyBorder="1"/>
    <xf numFmtId="0" fontId="2" fillId="0" borderId="9" xfId="0" applyFont="1" applyBorder="1"/>
    <xf numFmtId="165" fontId="2" fillId="0" borderId="0" xfId="2" applyNumberFormat="1" applyFont="1" applyBorder="1" applyAlignment="1">
      <alignment horizontal="right" vertical="center"/>
    </xf>
    <xf numFmtId="165" fontId="2" fillId="0" borderId="6" xfId="2" applyNumberFormat="1" applyFont="1" applyBorder="1" applyAlignment="1">
      <alignment horizontal="right" vertical="center"/>
    </xf>
    <xf numFmtId="165" fontId="2" fillId="0" borderId="1" xfId="2" applyNumberFormat="1" applyFont="1" applyBorder="1" applyAlignment="1">
      <alignment horizontal="right" vertical="center"/>
    </xf>
    <xf numFmtId="165" fontId="2" fillId="0" borderId="8" xfId="2" applyNumberFormat="1" applyFont="1" applyBorder="1" applyAlignment="1">
      <alignment horizontal="right" vertical="center"/>
    </xf>
    <xf numFmtId="0" fontId="3" fillId="0" borderId="9" xfId="0" applyFont="1" applyBorder="1" applyAlignment="1">
      <alignment vertical="center"/>
    </xf>
    <xf numFmtId="164" fontId="3" fillId="0" borderId="10" xfId="3" applyNumberFormat="1" applyFont="1" applyBorder="1" applyAlignment="1">
      <alignment horizontal="right" vertical="center"/>
    </xf>
    <xf numFmtId="164" fontId="3" fillId="0" borderId="11" xfId="3" applyNumberFormat="1" applyFont="1" applyBorder="1" applyAlignment="1">
      <alignment horizontal="right" vertical="center"/>
    </xf>
    <xf numFmtId="164" fontId="2" fillId="0" borderId="0" xfId="0" applyNumberFormat="1" applyFont="1"/>
    <xf numFmtId="164" fontId="2" fillId="0" borderId="12" xfId="0" applyNumberFormat="1" applyFont="1" applyBorder="1"/>
    <xf numFmtId="9" fontId="2" fillId="3" borderId="3" xfId="0" applyNumberFormat="1" applyFont="1" applyFill="1" applyBorder="1"/>
    <xf numFmtId="9" fontId="2" fillId="3" borderId="4" xfId="0" applyNumberFormat="1" applyFont="1" applyFill="1" applyBorder="1"/>
    <xf numFmtId="9" fontId="2" fillId="4" borderId="13" xfId="0" applyNumberFormat="1" applyFont="1" applyFill="1" applyBorder="1"/>
    <xf numFmtId="164" fontId="2" fillId="0" borderId="0" xfId="3" applyNumberFormat="1" applyFont="1" applyBorder="1"/>
    <xf numFmtId="164" fontId="2" fillId="0" borderId="6" xfId="3" applyNumberFormat="1" applyFont="1" applyBorder="1"/>
    <xf numFmtId="9" fontId="2" fillId="4" borderId="14" xfId="0" applyNumberFormat="1" applyFont="1" applyFill="1" applyBorder="1"/>
    <xf numFmtId="164" fontId="2" fillId="0" borderId="10" xfId="3" applyNumberFormat="1" applyFont="1" applyBorder="1"/>
    <xf numFmtId="164" fontId="2" fillId="0" borderId="11" xfId="3" applyNumberFormat="1" applyFont="1" applyBorder="1"/>
    <xf numFmtId="164" fontId="2" fillId="0" borderId="5" xfId="0" applyNumberFormat="1" applyFont="1" applyBorder="1"/>
    <xf numFmtId="164" fontId="2" fillId="0" borderId="6" xfId="0" applyNumberFormat="1" applyFont="1" applyBorder="1"/>
    <xf numFmtId="164" fontId="2" fillId="0" borderId="9" xfId="0" applyNumberFormat="1" applyFont="1" applyBorder="1"/>
    <xf numFmtId="164" fontId="2" fillId="0" borderId="10" xfId="0" applyNumberFormat="1" applyFont="1" applyBorder="1"/>
    <xf numFmtId="164" fontId="2" fillId="0" borderId="11" xfId="0" applyNumberFormat="1" applyFont="1" applyBorder="1"/>
    <xf numFmtId="43" fontId="2" fillId="0" borderId="5" xfId="1" applyFont="1" applyBorder="1"/>
    <xf numFmtId="43" fontId="2" fillId="0" borderId="0" xfId="1" applyFont="1" applyBorder="1"/>
    <xf numFmtId="43" fontId="2" fillId="0" borderId="6" xfId="1" applyFont="1" applyBorder="1"/>
    <xf numFmtId="43" fontId="2" fillId="0" borderId="9" xfId="1" applyFont="1" applyBorder="1"/>
    <xf numFmtId="43" fontId="2" fillId="0" borderId="10" xfId="1" applyFont="1" applyBorder="1"/>
    <xf numFmtId="43" fontId="2" fillId="0" borderId="11" xfId="1" applyFont="1" applyBorder="1"/>
    <xf numFmtId="43" fontId="3" fillId="0" borderId="18" xfId="1" applyFont="1" applyBorder="1"/>
    <xf numFmtId="164" fontId="3" fillId="0" borderId="19" xfId="0" applyNumberFormat="1" applyFont="1" applyBorder="1"/>
    <xf numFmtId="166" fontId="2" fillId="0" borderId="5" xfId="0" applyNumberFormat="1" applyFont="1" applyBorder="1"/>
    <xf numFmtId="166" fontId="2" fillId="0" borderId="9" xfId="0" applyNumberFormat="1" applyFont="1" applyBorder="1"/>
    <xf numFmtId="0" fontId="2" fillId="0" borderId="15" xfId="0" applyFont="1" applyBorder="1"/>
    <xf numFmtId="0" fontId="2" fillId="0" borderId="17" xfId="0" applyFont="1" applyBorder="1"/>
    <xf numFmtId="164" fontId="2" fillId="3" borderId="6" xfId="3" applyNumberFormat="1" applyFont="1" applyFill="1" applyBorder="1" applyAlignment="1">
      <alignment horizontal="right" vertical="center"/>
    </xf>
    <xf numFmtId="164" fontId="2" fillId="4" borderId="6" xfId="3" applyNumberFormat="1" applyFont="1" applyFill="1" applyBorder="1" applyAlignment="1">
      <alignment horizontal="right" vertical="center"/>
    </xf>
    <xf numFmtId="164" fontId="3" fillId="0" borderId="20" xfId="0" applyNumberFormat="1" applyFont="1" applyBorder="1"/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7" xfId="0" applyFont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2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Risk vs Return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'Leverage &amp; Risk'!$B$16</c:f>
              <c:strCache>
                <c:ptCount val="1"/>
                <c:pt idx="0">
                  <c:v>Total return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'Leverage &amp; Risk'!$B$19:$B$23</c:f>
              <c:numCache>
                <c:formatCode>0.0</c:formatCode>
                <c:ptCount val="5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2</c:v>
                </c:pt>
                <c:pt idx="4">
                  <c:v>2.5</c:v>
                </c:pt>
              </c:numCache>
            </c:numRef>
          </c:cat>
          <c:val>
            <c:numRef>
              <c:f>'Leverage &amp; Risk'!$C$19:$C$23</c:f>
              <c:numCache>
                <c:formatCode>0.0%</c:formatCode>
                <c:ptCount val="5"/>
                <c:pt idx="0">
                  <c:v>9.0000000000000011E-2</c:v>
                </c:pt>
                <c:pt idx="1">
                  <c:v>0.10000000000000002</c:v>
                </c:pt>
                <c:pt idx="2">
                  <c:v>0.11000000000000003</c:v>
                </c:pt>
                <c:pt idx="3">
                  <c:v>0.12000000000000004</c:v>
                </c:pt>
                <c:pt idx="4">
                  <c:v>0.13000000000000006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88F-4219-83D2-199B76FA03C9}"/>
            </c:ext>
          </c:extLst>
        </c:ser>
        <c:ser>
          <c:idx val="1"/>
          <c:order val="1"/>
          <c:tx>
            <c:strRef>
              <c:f>'Leverage &amp; Risk'!$B$6</c:f>
              <c:strCache>
                <c:ptCount val="1"/>
                <c:pt idx="0">
                  <c:v>Debt %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88F-4219-83D2-199B76FA03C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'Leverage &amp; Risk'!$B$19:$B$23</c:f>
              <c:numCache>
                <c:formatCode>0.0</c:formatCode>
                <c:ptCount val="5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2</c:v>
                </c:pt>
                <c:pt idx="4">
                  <c:v>2.5</c:v>
                </c:pt>
              </c:numCache>
            </c:numRef>
          </c:cat>
          <c:val>
            <c:numRef>
              <c:f>'Leverage &amp; Risk'!$D$19:$D$23</c:f>
              <c:numCache>
                <c:formatCode>0.0%</c:formatCode>
                <c:ptCount val="5"/>
                <c:pt idx="0">
                  <c:v>0.08</c:v>
                </c:pt>
                <c:pt idx="1">
                  <c:v>0.08</c:v>
                </c:pt>
                <c:pt idx="2">
                  <c:v>0.08</c:v>
                </c:pt>
                <c:pt idx="3">
                  <c:v>0.08</c:v>
                </c:pt>
                <c:pt idx="4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88F-4219-83D2-199B76FA03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2655103"/>
        <c:axId val="402657503"/>
      </c:lineChart>
      <c:catAx>
        <c:axId val="40265510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Leverage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2657503"/>
        <c:crosses val="autoZero"/>
        <c:auto val="1"/>
        <c:lblAlgn val="ctr"/>
        <c:lblOffset val="100"/>
        <c:noMultiLvlLbl val="0"/>
      </c:catAx>
      <c:valAx>
        <c:axId val="4026575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Return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2655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99060</xdr:colOff>
      <xdr:row>1</xdr:row>
      <xdr:rowOff>22860</xdr:rowOff>
    </xdr:from>
    <xdr:to>
      <xdr:col>21</xdr:col>
      <xdr:colOff>251460</xdr:colOff>
      <xdr:row>16</xdr:row>
      <xdr:rowOff>7620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9664303-A678-736A-5A26-2579C8B16F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N23"/>
  <sheetViews>
    <sheetView showGridLines="0" tabSelected="1" topLeftCell="B1" workbookViewId="0">
      <selection activeCell="G26" sqref="G26"/>
    </sheetView>
  </sheetViews>
  <sheetFormatPr defaultRowHeight="13.8" x14ac:dyDescent="0.25"/>
  <cols>
    <col min="1" max="1" width="4" style="1" customWidth="1"/>
    <col min="2" max="2" width="19.109375" style="1" bestFit="1" customWidth="1"/>
    <col min="3" max="3" width="16.109375" style="1" bestFit="1" customWidth="1"/>
    <col min="4" max="5" width="15" style="1" bestFit="1" customWidth="1"/>
    <col min="6" max="6" width="3.33203125" style="1" customWidth="1"/>
    <col min="7" max="10" width="8.88671875" style="1"/>
    <col min="11" max="11" width="3.109375" style="1" customWidth="1"/>
    <col min="12" max="16384" width="8.88671875" style="1"/>
  </cols>
  <sheetData>
    <row r="1" spans="2:14" ht="14.4" thickBot="1" x14ac:dyDescent="0.3"/>
    <row r="2" spans="2:14" ht="14.4" thickBot="1" x14ac:dyDescent="0.3">
      <c r="B2" s="47" t="s">
        <v>9</v>
      </c>
      <c r="C2" s="48">
        <v>2.5</v>
      </c>
      <c r="H2" s="2"/>
      <c r="I2" s="2"/>
      <c r="J2" s="2"/>
    </row>
    <row r="3" spans="2:14" x14ac:dyDescent="0.25">
      <c r="B3" s="12" t="s">
        <v>10</v>
      </c>
      <c r="C3" s="13">
        <f>E9/C9</f>
        <v>0.6</v>
      </c>
      <c r="L3" s="52" t="s">
        <v>12</v>
      </c>
      <c r="M3" s="53"/>
      <c r="N3" s="54"/>
    </row>
    <row r="4" spans="2:14" x14ac:dyDescent="0.25">
      <c r="B4" s="7" t="s">
        <v>6</v>
      </c>
      <c r="C4" s="49">
        <v>0.08</v>
      </c>
      <c r="L4" s="37">
        <f>L14/L9</f>
        <v>2.5</v>
      </c>
      <c r="M4" s="38">
        <f>M14/M9</f>
        <v>2.5</v>
      </c>
      <c r="N4" s="39">
        <f>N14/N9</f>
        <v>2.5</v>
      </c>
    </row>
    <row r="5" spans="2:14" x14ac:dyDescent="0.25">
      <c r="B5" s="7" t="s">
        <v>7</v>
      </c>
      <c r="C5" s="50">
        <v>0.02</v>
      </c>
      <c r="L5" s="37">
        <f>L15/L10</f>
        <v>2.5000000000000009</v>
      </c>
      <c r="M5" s="38">
        <v>0</v>
      </c>
      <c r="N5" s="39">
        <f>N15/N10</f>
        <v>2.4999999999999978</v>
      </c>
    </row>
    <row r="6" spans="2:14" ht="14.4" thickBot="1" x14ac:dyDescent="0.3">
      <c r="B6" s="14" t="s">
        <v>11</v>
      </c>
      <c r="C6" s="36">
        <v>0.08</v>
      </c>
      <c r="L6" s="40">
        <f>L16/L11</f>
        <v>2.5000000000000053</v>
      </c>
      <c r="M6" s="41">
        <f>M16/M11</f>
        <v>2.5000000000000044</v>
      </c>
      <c r="N6" s="42">
        <f>N16/N11</f>
        <v>2.500000000000004</v>
      </c>
    </row>
    <row r="7" spans="2:14" ht="14.4" thickBot="1" x14ac:dyDescent="0.3"/>
    <row r="8" spans="2:14" ht="14.4" customHeight="1" x14ac:dyDescent="0.25">
      <c r="B8" s="4"/>
      <c r="C8" s="5" t="s">
        <v>0</v>
      </c>
      <c r="D8" s="5" t="s">
        <v>1</v>
      </c>
      <c r="E8" s="6" t="s">
        <v>2</v>
      </c>
      <c r="G8" s="23">
        <f>C16</f>
        <v>0.1</v>
      </c>
      <c r="H8" s="24">
        <v>7.0000000000000007E-2</v>
      </c>
      <c r="I8" s="24">
        <v>0.08</v>
      </c>
      <c r="J8" s="25">
        <v>0.09</v>
      </c>
      <c r="L8" s="52" t="s">
        <v>13</v>
      </c>
      <c r="M8" s="53"/>
      <c r="N8" s="54"/>
    </row>
    <row r="9" spans="2:14" x14ac:dyDescent="0.25">
      <c r="B9" s="7" t="s">
        <v>3</v>
      </c>
      <c r="C9" s="15">
        <v>10000</v>
      </c>
      <c r="D9" s="15">
        <f>C9/C2</f>
        <v>4000</v>
      </c>
      <c r="E9" s="16">
        <f>C9-D9</f>
        <v>6000</v>
      </c>
      <c r="G9" s="26">
        <v>-0.08</v>
      </c>
      <c r="H9" s="27">
        <f t="dataTable" ref="H9:J11" dt2D="1" dtr="1" r1="C4" r2="C5" ca="1"/>
        <v>-9.999999999999995E-3</v>
      </c>
      <c r="I9" s="27">
        <v>0</v>
      </c>
      <c r="J9" s="28">
        <v>9.999999999999995E-3</v>
      </c>
      <c r="L9" s="32">
        <f>$I$10-H9</f>
        <v>0.11</v>
      </c>
      <c r="M9" s="22">
        <f t="shared" ref="L9:N11" si="0">$I$10-I9</f>
        <v>0.1</v>
      </c>
      <c r="N9" s="33">
        <f t="shared" si="0"/>
        <v>9.0000000000000011E-2</v>
      </c>
    </row>
    <row r="10" spans="2:14" x14ac:dyDescent="0.25">
      <c r="B10" s="7" t="s">
        <v>4</v>
      </c>
      <c r="C10" s="15">
        <f>C14*C9</f>
        <v>800</v>
      </c>
      <c r="D10" s="15">
        <f>C10-E10</f>
        <v>320</v>
      </c>
      <c r="E10" s="16">
        <f>E14*E9</f>
        <v>480</v>
      </c>
      <c r="G10" s="26">
        <v>0.02</v>
      </c>
      <c r="H10" s="27">
        <v>9.0000000000000011E-2</v>
      </c>
      <c r="I10" s="27">
        <v>0.1</v>
      </c>
      <c r="J10" s="28">
        <v>0.11</v>
      </c>
      <c r="L10" s="32">
        <f t="shared" si="0"/>
        <v>9.999999999999995E-3</v>
      </c>
      <c r="M10" s="22">
        <f t="shared" si="0"/>
        <v>0</v>
      </c>
      <c r="N10" s="33">
        <f t="shared" si="0"/>
        <v>-9.999999999999995E-3</v>
      </c>
    </row>
    <row r="11" spans="2:14" ht="14.4" thickBot="1" x14ac:dyDescent="0.3">
      <c r="B11" s="8" t="s">
        <v>5</v>
      </c>
      <c r="C11" s="17">
        <f>C9*(1+C15)</f>
        <v>10200</v>
      </c>
      <c r="D11" s="17">
        <f>C11-E11</f>
        <v>4200</v>
      </c>
      <c r="E11" s="18">
        <f>E9*(1+E15)</f>
        <v>6000</v>
      </c>
      <c r="G11" s="29">
        <v>0.12</v>
      </c>
      <c r="H11" s="30">
        <v>0.19</v>
      </c>
      <c r="I11" s="30">
        <v>0.2</v>
      </c>
      <c r="J11" s="31">
        <v>0.21</v>
      </c>
      <c r="L11" s="34">
        <f t="shared" si="0"/>
        <v>-0.09</v>
      </c>
      <c r="M11" s="35">
        <f t="shared" si="0"/>
        <v>-0.1</v>
      </c>
      <c r="N11" s="36">
        <f t="shared" si="0"/>
        <v>-0.10999999999999999</v>
      </c>
    </row>
    <row r="12" spans="2:14" ht="14.4" thickBot="1" x14ac:dyDescent="0.3">
      <c r="B12" s="12"/>
      <c r="E12" s="13"/>
    </row>
    <row r="13" spans="2:14" x14ac:dyDescent="0.25">
      <c r="B13" s="4"/>
      <c r="C13" s="5" t="s">
        <v>0</v>
      </c>
      <c r="D13" s="5" t="s">
        <v>1</v>
      </c>
      <c r="E13" s="6" t="s">
        <v>2</v>
      </c>
      <c r="G13" s="23">
        <f>D16</f>
        <v>0.13000000000000006</v>
      </c>
      <c r="H13" s="24">
        <v>7.0000000000000007E-2</v>
      </c>
      <c r="I13" s="24">
        <v>0.08</v>
      </c>
      <c r="J13" s="25">
        <v>0.09</v>
      </c>
      <c r="L13" s="52" t="s">
        <v>13</v>
      </c>
      <c r="M13" s="53"/>
      <c r="N13" s="54"/>
    </row>
    <row r="14" spans="2:14" x14ac:dyDescent="0.25">
      <c r="B14" s="7" t="str">
        <f>B4</f>
        <v>Income return</v>
      </c>
      <c r="C14" s="9">
        <f>C4</f>
        <v>0.08</v>
      </c>
      <c r="D14" s="9">
        <f>D10/D9</f>
        <v>0.08</v>
      </c>
      <c r="E14" s="10">
        <f>C6</f>
        <v>0.08</v>
      </c>
      <c r="G14" s="26">
        <v>-0.08</v>
      </c>
      <c r="H14" s="27">
        <f t="dataTable" ref="H14:J16" dt2D="1" dtr="1" r1="C4" r2="C5"/>
        <v>-0.14499999999999993</v>
      </c>
      <c r="I14" s="27">
        <v>-0.11999999999999995</v>
      </c>
      <c r="J14" s="28">
        <v>-9.4999999999999959E-2</v>
      </c>
      <c r="L14" s="32">
        <f t="shared" ref="L14:N16" si="1">$I$15-H14</f>
        <v>0.27500000000000002</v>
      </c>
      <c r="M14" s="22">
        <f t="shared" si="1"/>
        <v>0.25</v>
      </c>
      <c r="N14" s="33">
        <f t="shared" si="1"/>
        <v>0.22500000000000003</v>
      </c>
    </row>
    <row r="15" spans="2:14" x14ac:dyDescent="0.25">
      <c r="B15" s="8" t="str">
        <f>B5</f>
        <v>Appreciation return</v>
      </c>
      <c r="C15" s="3">
        <f>C5</f>
        <v>0.02</v>
      </c>
      <c r="D15" s="3">
        <f>D11/D9-1</f>
        <v>5.0000000000000044E-2</v>
      </c>
      <c r="E15" s="11">
        <v>0</v>
      </c>
      <c r="G15" s="26">
        <v>0.02</v>
      </c>
      <c r="H15" s="27">
        <v>0.10500000000000007</v>
      </c>
      <c r="I15" s="27">
        <v>0.13000000000000006</v>
      </c>
      <c r="J15" s="28">
        <v>0.15500000000000003</v>
      </c>
      <c r="L15" s="32">
        <f t="shared" si="1"/>
        <v>2.4999999999999994E-2</v>
      </c>
      <c r="M15" s="22">
        <f t="shared" si="1"/>
        <v>0</v>
      </c>
      <c r="N15" s="33">
        <f t="shared" si="1"/>
        <v>-2.4999999999999967E-2</v>
      </c>
    </row>
    <row r="16" spans="2:14" ht="14.4" thickBot="1" x14ac:dyDescent="0.3">
      <c r="B16" s="19" t="s">
        <v>8</v>
      </c>
      <c r="C16" s="20">
        <f>SUM(C14:C15)</f>
        <v>0.1</v>
      </c>
      <c r="D16" s="20">
        <f t="shared" ref="D16:E16" si="2">SUM(D14:D15)</f>
        <v>0.13000000000000006</v>
      </c>
      <c r="E16" s="21">
        <f t="shared" si="2"/>
        <v>0.08</v>
      </c>
      <c r="G16" s="29">
        <v>0.12</v>
      </c>
      <c r="H16" s="30">
        <v>0.35500000000000054</v>
      </c>
      <c r="I16" s="30">
        <v>0.3800000000000005</v>
      </c>
      <c r="J16" s="31">
        <v>0.40500000000000047</v>
      </c>
      <c r="L16" s="34">
        <f t="shared" si="1"/>
        <v>-0.22500000000000048</v>
      </c>
      <c r="M16" s="35">
        <f t="shared" si="1"/>
        <v>-0.25000000000000044</v>
      </c>
      <c r="N16" s="36">
        <f t="shared" si="1"/>
        <v>-0.27500000000000041</v>
      </c>
    </row>
    <row r="17" spans="2:10" ht="14.4" thickBot="1" x14ac:dyDescent="0.3"/>
    <row r="18" spans="2:10" ht="14.4" thickBot="1" x14ac:dyDescent="0.3">
      <c r="B18" s="43"/>
      <c r="C18" s="44">
        <f>D16</f>
        <v>0.13000000000000006</v>
      </c>
      <c r="D18" s="51">
        <v>0.08</v>
      </c>
      <c r="G18" s="2"/>
      <c r="H18" s="22"/>
      <c r="I18" s="22"/>
      <c r="J18" s="22"/>
    </row>
    <row r="19" spans="2:10" x14ac:dyDescent="0.25">
      <c r="B19" s="45">
        <v>0.5</v>
      </c>
      <c r="C19" s="27">
        <f t="dataTable" ref="C19:C23" dt2D="0" dtr="0" r1="C2" ca="1"/>
        <v>9.0000000000000011E-2</v>
      </c>
      <c r="D19" s="33">
        <f>D18</f>
        <v>0.08</v>
      </c>
      <c r="G19" s="2"/>
      <c r="H19" s="22"/>
      <c r="I19" s="22"/>
      <c r="J19" s="22"/>
    </row>
    <row r="20" spans="2:10" x14ac:dyDescent="0.25">
      <c r="B20" s="45">
        <f>B19+0.5</f>
        <v>1</v>
      </c>
      <c r="C20" s="27">
        <v>0.10000000000000002</v>
      </c>
      <c r="D20" s="33">
        <f t="shared" ref="D20:D23" si="3">D19</f>
        <v>0.08</v>
      </c>
      <c r="G20" s="2"/>
      <c r="H20" s="22"/>
      <c r="I20" s="22"/>
      <c r="J20" s="22"/>
    </row>
    <row r="21" spans="2:10" x14ac:dyDescent="0.25">
      <c r="B21" s="45">
        <f t="shared" ref="B21:B23" si="4">B20+0.5</f>
        <v>1.5</v>
      </c>
      <c r="C21" s="27">
        <v>0.11000000000000003</v>
      </c>
      <c r="D21" s="33">
        <f t="shared" si="3"/>
        <v>0.08</v>
      </c>
      <c r="G21" s="2"/>
      <c r="H21" s="22"/>
      <c r="I21" s="22"/>
      <c r="J21" s="22"/>
    </row>
    <row r="22" spans="2:10" x14ac:dyDescent="0.25">
      <c r="B22" s="45">
        <f t="shared" si="4"/>
        <v>2</v>
      </c>
      <c r="C22" s="27">
        <v>0.12000000000000004</v>
      </c>
      <c r="D22" s="33">
        <f t="shared" si="3"/>
        <v>0.08</v>
      </c>
      <c r="G22" s="2"/>
      <c r="H22" s="22"/>
      <c r="I22" s="22"/>
      <c r="J22" s="22"/>
    </row>
    <row r="23" spans="2:10" ht="14.4" thickBot="1" x14ac:dyDescent="0.3">
      <c r="B23" s="46">
        <f t="shared" si="4"/>
        <v>2.5</v>
      </c>
      <c r="C23" s="30">
        <v>0.13000000000000006</v>
      </c>
      <c r="D23" s="36">
        <f t="shared" si="3"/>
        <v>0.08</v>
      </c>
      <c r="G23" s="2"/>
      <c r="H23" s="22"/>
      <c r="I23" s="22"/>
      <c r="J23" s="22"/>
    </row>
  </sheetData>
  <mergeCells count="3">
    <mergeCell ref="L8:N8"/>
    <mergeCell ref="L13:N13"/>
    <mergeCell ref="L3:N3"/>
  </mergeCells>
  <conditionalFormatting sqref="B2:Q2 B3:H3 K3:Q3 L4:N6 B4:F7 K4:K7 O4:Q7 B8:L8 G8:J11 O8:O14 K9:N12 B9:F17 G13:L13 G13:J16 K14:N17 O15:Q20 K18:K20 B18:D23 K21:Q23 B24:Q27">
    <cfRule type="expression" dxfId="1" priority="2">
      <formula>_xlfn.ISFORMULA(B2)</formula>
    </cfRule>
  </conditionalFormatting>
  <conditionalFormatting sqref="F18:J23">
    <cfRule type="expression" dxfId="0" priority="1">
      <formula>_xlfn.ISFORMULA(F18)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Leverage &amp; Risk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Shota Modebadze</dc:creator>
  <cp:lastModifiedBy>Shota Modebadze</cp:lastModifiedBy>
  <dcterms:created xsi:type="dcterms:W3CDTF">2015-06-05T18:17:20Z</dcterms:created>
  <dcterms:modified xsi:type="dcterms:W3CDTF">2025-02-14T16:47:59Z</dcterms:modified>
</cp:coreProperties>
</file>