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299" documentId="11_F25DC773A252ABDACC1048D7991B778C5ADE58EC" xr6:coauthVersionLast="47" xr6:coauthVersionMax="47" xr10:uidLastSave="{A618D621-6643-43B0-911F-B14904488F13}"/>
  <bookViews>
    <workbookView xWindow="-108" yWindow="-108" windowWidth="23256" windowHeight="12456" xr2:uid="{00000000-000D-0000-FFFF-FFFF00000000}"/>
  </bookViews>
  <sheets>
    <sheet name="Examp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/>
  <c r="K8" i="1" s="1"/>
  <c r="K9" i="1" s="1"/>
  <c r="K10" i="1" s="1"/>
  <c r="K11" i="1" s="1"/>
  <c r="K12" i="1" s="1"/>
  <c r="K6" i="1"/>
  <c r="L3" i="1"/>
  <c r="J5" i="1"/>
  <c r="M4" i="1"/>
  <c r="N4" i="1" s="1"/>
  <c r="O4" i="1" s="1"/>
  <c r="P4" i="1" s="1"/>
  <c r="Q4" i="1" s="1"/>
  <c r="R4" i="1" s="1"/>
  <c r="C19" i="1"/>
  <c r="C39" i="1"/>
  <c r="E12" i="1"/>
  <c r="F12" i="1" s="1"/>
  <c r="G12" i="1" s="1"/>
  <c r="H12" i="1" s="1"/>
  <c r="C41" i="1"/>
  <c r="C42" i="1" s="1"/>
  <c r="C43" i="1" s="1"/>
  <c r="C44" i="1" s="1"/>
  <c r="C45" i="1" s="1"/>
  <c r="C21" i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D10" i="1"/>
  <c r="E19" i="1" s="1"/>
  <c r="E39" i="1" s="1"/>
  <c r="D13" i="1"/>
  <c r="E13" i="1" s="1"/>
  <c r="E14" i="1" s="1"/>
  <c r="D8" i="1" s="1"/>
  <c r="D9" i="1" l="1"/>
  <c r="D14" i="1"/>
  <c r="F9" i="1" l="1"/>
  <c r="K4" i="1" s="1"/>
  <c r="D19" i="1"/>
  <c r="D39" i="1"/>
  <c r="F13" i="1"/>
  <c r="G13" i="1" l="1"/>
  <c r="F14" i="1"/>
  <c r="H13" i="1" l="1"/>
  <c r="H14" i="1" s="1"/>
  <c r="G14" i="1"/>
</calcChain>
</file>

<file path=xl/sharedStrings.xml><?xml version="1.0" encoding="utf-8"?>
<sst xmlns="http://schemas.openxmlformats.org/spreadsheetml/2006/main" count="17" uniqueCount="14">
  <si>
    <t>Redevelopment Time (y)</t>
  </si>
  <si>
    <t>Starting Usage Value</t>
  </si>
  <si>
    <t>Annual Usage Value Growth</t>
  </si>
  <si>
    <t>Land-to-Usage Value</t>
  </si>
  <si>
    <t>Starting Land Value</t>
  </si>
  <si>
    <t>Property V Growth Rate</t>
  </si>
  <si>
    <t>Difference</t>
  </si>
  <si>
    <t>Difference  (Shortcut Formula)</t>
  </si>
  <si>
    <t>Usage Value</t>
  </si>
  <si>
    <t>Property Value</t>
  </si>
  <si>
    <t>Precise</t>
  </si>
  <si>
    <t>Shortcut</t>
  </si>
  <si>
    <t>Land-to-Usage</t>
  </si>
  <si>
    <t>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</si>
</sst>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9" fontId="0" fillId="0" borderId="0" xfId="0" applyNumberFormat="1"/>
    <xf numFmtId="164" fontId="0" fillId="0" borderId="0" xfId="0" applyNumberFormat="1"/>
    <xf numFmtId="44" fontId="0" fillId="0" borderId="0" xfId="0" applyNumberFormat="1"/>
    <xf numFmtId="165" fontId="0" fillId="0" borderId="0" xfId="0" applyNumberFormat="1"/>
    <xf numFmtId="165" fontId="0" fillId="0" borderId="0" xfId="2" applyNumberFormat="1" applyFont="1"/>
    <xf numFmtId="0" fontId="0" fillId="2" borderId="1" xfId="0" applyFill="1" applyBorder="1"/>
    <xf numFmtId="10" fontId="0" fillId="2" borderId="1" xfId="0" applyNumberFormat="1" applyFill="1" applyBorder="1"/>
    <xf numFmtId="0" fontId="0" fillId="2" borderId="0" xfId="0" applyFill="1" applyAlignment="1">
      <alignment horizontal="right" vertical="center"/>
    </xf>
    <xf numFmtId="44" fontId="0" fillId="2" borderId="0" xfId="0" applyNumberFormat="1" applyFill="1" applyAlignment="1">
      <alignment horizontal="right"/>
    </xf>
    <xf numFmtId="9" fontId="0" fillId="2" borderId="1" xfId="0" applyNumberFormat="1" applyFill="1" applyBorder="1"/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left" vertical="center"/>
    </xf>
    <xf numFmtId="164" fontId="0" fillId="0" borderId="6" xfId="1" applyNumberFormat="1" applyFont="1" applyBorder="1" applyAlignment="1">
      <alignment horizontal="right" vertical="center"/>
    </xf>
    <xf numFmtId="10" fontId="0" fillId="0" borderId="6" xfId="0" applyNumberFormat="1" applyBorder="1" applyAlignment="1">
      <alignment horizontal="right" vertical="center"/>
    </xf>
    <xf numFmtId="9" fontId="0" fillId="0" borderId="6" xfId="0" applyNumberFormat="1" applyBorder="1" applyAlignment="1">
      <alignment horizontal="right" vertical="center"/>
    </xf>
    <xf numFmtId="10" fontId="0" fillId="0" borderId="6" xfId="2" applyNumberFormat="1" applyFont="1" applyBorder="1" applyAlignment="1">
      <alignment horizontal="right" vertical="center"/>
    </xf>
    <xf numFmtId="0" fontId="2" fillId="3" borderId="5" xfId="0" applyFont="1" applyFill="1" applyBorder="1" applyAlignment="1">
      <alignment horizontal="left" vertical="center"/>
    </xf>
    <xf numFmtId="10" fontId="2" fillId="3" borderId="6" xfId="2" applyNumberFormat="1" applyFont="1" applyFill="1" applyBorder="1" applyAlignment="1">
      <alignment horizontal="right" vertical="center"/>
    </xf>
    <xf numFmtId="0" fontId="0" fillId="0" borderId="7" xfId="0" applyBorder="1" applyAlignment="1">
      <alignment horizontal="left" vertical="center"/>
    </xf>
    <xf numFmtId="10" fontId="0" fillId="0" borderId="8" xfId="0" applyNumberFormat="1" applyBorder="1" applyAlignment="1">
      <alignment horizontal="right" vertical="center"/>
    </xf>
    <xf numFmtId="10" fontId="0" fillId="2" borderId="9" xfId="0" applyNumberFormat="1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5" xfId="0" applyBorder="1"/>
    <xf numFmtId="164" fontId="0" fillId="0" borderId="0" xfId="0" applyNumberFormat="1" applyBorder="1"/>
    <xf numFmtId="164" fontId="0" fillId="0" borderId="6" xfId="0" applyNumberFormat="1" applyBorder="1"/>
    <xf numFmtId="0" fontId="0" fillId="0" borderId="7" xfId="0" applyBorder="1"/>
    <xf numFmtId="164" fontId="0" fillId="0" borderId="12" xfId="0" applyNumberFormat="1" applyBorder="1"/>
    <xf numFmtId="164" fontId="0" fillId="0" borderId="8" xfId="0" applyNumberFormat="1" applyBorder="1"/>
    <xf numFmtId="44" fontId="0" fillId="0" borderId="0" xfId="0" applyNumberFormat="1" applyAlignment="1">
      <alignment textRotation="90"/>
    </xf>
    <xf numFmtId="9" fontId="0" fillId="0" borderId="1" xfId="0" applyNumberFormat="1" applyBorder="1"/>
    <xf numFmtId="165" fontId="0" fillId="0" borderId="1" xfId="0" applyNumberFormat="1" applyBorder="1"/>
    <xf numFmtId="0" fontId="0" fillId="0" borderId="13" xfId="0" applyBorder="1"/>
    <xf numFmtId="9" fontId="0" fillId="0" borderId="14" xfId="0" applyNumberFormat="1" applyBorder="1"/>
    <xf numFmtId="0" fontId="0" fillId="0" borderId="10" xfId="0" applyBorder="1"/>
    <xf numFmtId="44" fontId="0" fillId="0" borderId="10" xfId="0" applyNumberFormat="1" applyBorder="1" applyAlignment="1">
      <alignment horizontal="center"/>
    </xf>
    <xf numFmtId="44" fontId="0" fillId="0" borderId="11" xfId="0" applyNumberFormat="1" applyBorder="1" applyAlignment="1">
      <alignment horizontal="center"/>
    </xf>
    <xf numFmtId="165" fontId="0" fillId="0" borderId="15" xfId="0" applyNumberFormat="1" applyBorder="1"/>
    <xf numFmtId="44" fontId="0" fillId="0" borderId="16" xfId="0" applyNumberFormat="1" applyBorder="1" applyAlignment="1">
      <alignment horizontal="center" textRotation="90"/>
    </xf>
    <xf numFmtId="165" fontId="0" fillId="0" borderId="0" xfId="2" applyNumberFormat="1" applyFont="1" applyBorder="1"/>
    <xf numFmtId="165" fontId="0" fillId="0" borderId="6" xfId="2" applyNumberFormat="1" applyFont="1" applyBorder="1"/>
    <xf numFmtId="44" fontId="0" fillId="0" borderId="17" xfId="0" applyNumberFormat="1" applyBorder="1" applyAlignment="1">
      <alignment horizontal="center" textRotation="90"/>
    </xf>
    <xf numFmtId="0" fontId="0" fillId="0" borderId="18" xfId="0" applyBorder="1"/>
    <xf numFmtId="165" fontId="0" fillId="0" borderId="12" xfId="2" applyNumberFormat="1" applyFont="1" applyBorder="1"/>
    <xf numFmtId="165" fontId="0" fillId="0" borderId="8" xfId="2" applyNumberFormat="1" applyFont="1" applyBorder="1"/>
    <xf numFmtId="0" fontId="0" fillId="0" borderId="16" xfId="0" applyBorder="1"/>
    <xf numFmtId="0" fontId="0" fillId="0" borderId="3" xfId="0" applyBorder="1"/>
    <xf numFmtId="9" fontId="0" fillId="0" borderId="2" xfId="2" applyFont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Precise</a:t>
            </a:r>
            <a:r>
              <a:rPr lang="en-US" baseline="0"/>
              <a:t> vs shortcut formula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Example!$D$18</c:f>
              <c:strCache>
                <c:ptCount val="1"/>
                <c:pt idx="0">
                  <c:v>Precise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Example!$D$20:$D$32</c:f>
              <c:numCache>
                <c:formatCode>0.0%</c:formatCode>
                <c:ptCount val="13"/>
                <c:pt idx="0">
                  <c:v>6.1062833072820823E-2</c:v>
                </c:pt>
                <c:pt idx="1">
                  <c:v>4.7257784677492379E-2</c:v>
                </c:pt>
                <c:pt idx="2">
                  <c:v>3.9093185203084496E-2</c:v>
                </c:pt>
                <c:pt idx="3">
                  <c:v>3.3260024988088721E-2</c:v>
                </c:pt>
                <c:pt idx="4">
                  <c:v>2.8712305217100272E-2</c:v>
                </c:pt>
                <c:pt idx="5">
                  <c:v>2.498145195232436E-2</c:v>
                </c:pt>
                <c:pt idx="6">
                  <c:v>2.1816429435212267E-2</c:v>
                </c:pt>
                <c:pt idx="7">
                  <c:v>1.9066863855195272E-2</c:v>
                </c:pt>
                <c:pt idx="8">
                  <c:v>1.6635472526345084E-2</c:v>
                </c:pt>
                <c:pt idx="9">
                  <c:v>1.4455660281972808E-2</c:v>
                </c:pt>
                <c:pt idx="10">
                  <c:v>1.2479819358445152E-2</c:v>
                </c:pt>
                <c:pt idx="11">
                  <c:v>1.0672726246448432E-2</c:v>
                </c:pt>
                <c:pt idx="12">
                  <c:v>9.0075823928295121E-3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73-4AF4-9717-CA00FC29FCDA}"/>
            </c:ext>
          </c:extLst>
        </c:ser>
        <c:ser>
          <c:idx val="1"/>
          <c:order val="1"/>
          <c:tx>
            <c:strRef>
              <c:f>Example!$E$18</c:f>
              <c:strCache>
                <c:ptCount val="1"/>
                <c:pt idx="0">
                  <c:v>Shortcut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Example!$E$20:$E$32</c:f>
              <c:numCache>
                <c:formatCode>0.0%</c:formatCode>
                <c:ptCount val="13"/>
                <c:pt idx="0">
                  <c:v>5.8155079116972264E-2</c:v>
                </c:pt>
                <c:pt idx="1">
                  <c:v>4.5007413978564004E-2</c:v>
                </c:pt>
                <c:pt idx="2">
                  <c:v>3.7231604955321296E-2</c:v>
                </c:pt>
                <c:pt idx="3">
                  <c:v>3.1676214274370174E-2</c:v>
                </c:pt>
                <c:pt idx="4">
                  <c:v>2.7345052587714469E-2</c:v>
                </c:pt>
                <c:pt idx="5">
                  <c:v>2.3791859002216365E-2</c:v>
                </c:pt>
                <c:pt idx="6">
                  <c:v>2.0777551843059405E-2</c:v>
                </c:pt>
                <c:pt idx="7">
                  <c:v>1.8158917957328713E-2</c:v>
                </c:pt>
                <c:pt idx="8">
                  <c:v>1.5843307167947795E-2</c:v>
                </c:pt>
                <c:pt idx="9">
                  <c:v>1.3767295506640798E-2</c:v>
                </c:pt>
                <c:pt idx="10">
                  <c:v>1.1885542246138137E-2</c:v>
                </c:pt>
                <c:pt idx="11">
                  <c:v>1.0164501187095887E-2</c:v>
                </c:pt>
                <c:pt idx="12">
                  <c:v>8.5786498979332215E-3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73-4AF4-9717-CA00FC29F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2415"/>
        <c:axId val="164922895"/>
      </c:lineChart>
      <c:catAx>
        <c:axId val="16492241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922895"/>
        <c:crosses val="autoZero"/>
        <c:auto val="1"/>
        <c:lblAlgn val="ctr"/>
        <c:lblOffset val="100"/>
        <c:noMultiLvlLbl val="0"/>
      </c:catAx>
      <c:valAx>
        <c:axId val="16492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9224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Precise vs shortcut formula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Example!$D$38</c:f>
              <c:strCache>
                <c:ptCount val="1"/>
                <c:pt idx="0">
                  <c:v>Precise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Example!$D$40:$D$45</c:f>
              <c:numCache>
                <c:formatCode>0.0%</c:formatCode>
                <c:ptCount val="6"/>
                <c:pt idx="0">
                  <c:v>5.4845986380920267E-2</c:v>
                </c:pt>
                <c:pt idx="1">
                  <c:v>4.1409091783926121E-2</c:v>
                </c:pt>
                <c:pt idx="2">
                  <c:v>3.3260024988088721E-2</c:v>
                </c:pt>
                <c:pt idx="3">
                  <c:v>2.779076784640911E-2</c:v>
                </c:pt>
                <c:pt idx="4">
                  <c:v>2.3866152398615285E-2</c:v>
                </c:pt>
                <c:pt idx="5">
                  <c:v>2.0912805624869826E-2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4A-4C9E-9703-35C218F02305}"/>
            </c:ext>
          </c:extLst>
        </c:ser>
        <c:ser>
          <c:idx val="1"/>
          <c:order val="1"/>
          <c:tx>
            <c:strRef>
              <c:f>Example!$E$38</c:f>
              <c:strCache>
                <c:ptCount val="1"/>
                <c:pt idx="0">
                  <c:v>Shortcut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Example!$E$40:$E$45</c:f>
              <c:numCache>
                <c:formatCode>0.0%</c:formatCode>
                <c:ptCount val="6"/>
                <c:pt idx="0">
                  <c:v>5.223427274373349E-2</c:v>
                </c:pt>
                <c:pt idx="1">
                  <c:v>3.9437230270406354E-2</c:v>
                </c:pt>
                <c:pt idx="2">
                  <c:v>3.1676214274370174E-2</c:v>
                </c:pt>
                <c:pt idx="3">
                  <c:v>2.6467397948961136E-2</c:v>
                </c:pt>
                <c:pt idx="4">
                  <c:v>2.272966895106332E-2</c:v>
                </c:pt>
                <c:pt idx="5">
                  <c:v>1.9916957737971197E-2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4A-4C9E-9703-35C218F02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4252943"/>
        <c:axId val="1144253423"/>
      </c:lineChart>
      <c:catAx>
        <c:axId val="114425294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4253423"/>
        <c:crosses val="autoZero"/>
        <c:auto val="1"/>
        <c:lblAlgn val="ctr"/>
        <c:lblOffset val="100"/>
        <c:noMultiLvlLbl val="0"/>
      </c:catAx>
      <c:valAx>
        <c:axId val="1144253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4252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137160</xdr:colOff>
      <xdr:row>17</xdr:row>
      <xdr:rowOff>15240</xdr:rowOff>
    </xdr:from>
    <xdr:to>
      <xdr:col>11</xdr:col>
      <xdr:colOff>678180</xdr:colOff>
      <xdr:row>31</xdr:row>
      <xdr:rowOff>160020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20E14C-269B-DCF7-235C-0084440493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205740</xdr:colOff>
      <xdr:row>36</xdr:row>
      <xdr:rowOff>144780</xdr:rowOff>
    </xdr:from>
    <xdr:to>
      <xdr:col>11</xdr:col>
      <xdr:colOff>815340</xdr:colOff>
      <xdr:row>45</xdr:row>
      <xdr:rowOff>121920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B1DB19E-FCEF-929D-11D8-C837DB5BE4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R45"/>
  <sheetViews>
    <sheetView showGridLines="0" tabSelected="1" workbookViewId="0">
      <selection activeCell="P20" sqref="P20"/>
    </sheetView>
  </sheetViews>
  <sheetFormatPr defaultRowHeight="14.4" x14ac:dyDescent="0.3"/>
  <cols>
    <col min="3" max="3" width="27.77734375" customWidth="1"/>
    <col min="4" max="4" width="14.21875" bestFit="1" customWidth="1"/>
    <col min="5" max="5" width="11" bestFit="1" customWidth="1"/>
    <col min="6" max="6" width="12" bestFit="1" customWidth="1"/>
    <col min="7" max="7" width="13.109375" bestFit="1" customWidth="1"/>
    <col min="8" max="8" width="14.5546875" bestFit="1" customWidth="1"/>
    <col min="9" max="9" width="12" bestFit="1" customWidth="1"/>
    <col min="10" max="10" width="3.5546875" bestFit="1" customWidth="1"/>
    <col min="11" max="11" width="7" bestFit="1" customWidth="1"/>
    <col min="12" max="12" width="9.44140625" customWidth="1"/>
  </cols>
  <sheetData>
    <row r="2" spans="3:18" ht="15" thickBot="1" x14ac:dyDescent="0.35"/>
    <row r="3" spans="3:18" x14ac:dyDescent="0.3">
      <c r="C3" s="11" t="s">
        <v>0</v>
      </c>
      <c r="D3" s="12">
        <v>50</v>
      </c>
      <c r="J3" s="48"/>
      <c r="K3" s="36"/>
      <c r="L3" s="37" t="str">
        <f>C18</f>
        <v>Land-to-Usage</v>
      </c>
      <c r="M3" s="37"/>
      <c r="N3" s="37"/>
      <c r="O3" s="37"/>
      <c r="P3" s="37"/>
      <c r="Q3" s="37"/>
      <c r="R3" s="38"/>
    </row>
    <row r="4" spans="3:18" x14ac:dyDescent="0.3">
      <c r="C4" s="13" t="s">
        <v>1</v>
      </c>
      <c r="D4" s="14">
        <v>100000</v>
      </c>
      <c r="J4" s="47"/>
      <c r="K4" s="35">
        <f>F9</f>
        <v>0.66520049976177442</v>
      </c>
      <c r="L4" s="32">
        <v>0.05</v>
      </c>
      <c r="M4" s="33">
        <f>L4+5%</f>
        <v>0.1</v>
      </c>
      <c r="N4" s="33">
        <f t="shared" ref="N4:R4" si="0">M4+5%</f>
        <v>0.15000000000000002</v>
      </c>
      <c r="O4" s="33">
        <f t="shared" si="0"/>
        <v>0.2</v>
      </c>
      <c r="P4" s="33">
        <f t="shared" si="0"/>
        <v>0.25</v>
      </c>
      <c r="Q4" s="33">
        <f t="shared" si="0"/>
        <v>0.3</v>
      </c>
      <c r="R4" s="39">
        <f t="shared" si="0"/>
        <v>0.35</v>
      </c>
    </row>
    <row r="5" spans="3:18" ht="14.4" customHeight="1" x14ac:dyDescent="0.3">
      <c r="C5" s="13" t="s">
        <v>4</v>
      </c>
      <c r="D5" s="14">
        <v>20000</v>
      </c>
      <c r="H5" s="3"/>
      <c r="J5" s="40" t="str">
        <f>C3</f>
        <v>Redevelopment Time (y)</v>
      </c>
      <c r="K5" s="34">
        <v>30</v>
      </c>
      <c r="L5" s="41">
        <f t="dataTable" ref="L5:R12" dt2D="1" dtr="1" r1="D7" r2="D3" ca="1"/>
        <v>1.9957109099604353</v>
      </c>
      <c r="M5" s="41">
        <v>1.5515067092942758</v>
      </c>
      <c r="N5" s="41">
        <v>1.2868661815897224</v>
      </c>
      <c r="O5" s="41">
        <v>1.0969197276184053</v>
      </c>
      <c r="P5" s="41">
        <v>0.94832631788124144</v>
      </c>
      <c r="Q5" s="41">
        <v>0.82609352080023069</v>
      </c>
      <c r="R5" s="42">
        <v>0.72216602795142115</v>
      </c>
    </row>
    <row r="6" spans="3:18" x14ac:dyDescent="0.3">
      <c r="C6" s="13" t="s">
        <v>2</v>
      </c>
      <c r="D6" s="15">
        <v>0.05</v>
      </c>
      <c r="H6" s="2"/>
      <c r="J6" s="40"/>
      <c r="K6" s="34">
        <f>K5+10</f>
        <v>40</v>
      </c>
      <c r="L6" s="41">
        <v>1.5153080146157931</v>
      </c>
      <c r="M6" s="41">
        <v>1.1747215979955963</v>
      </c>
      <c r="N6" s="41">
        <v>0.97273814570394157</v>
      </c>
      <c r="O6" s="41">
        <v>0.82818183567852233</v>
      </c>
      <c r="P6" s="41">
        <v>0.71533709257824341</v>
      </c>
      <c r="Q6" s="41">
        <v>0.62266777483096725</v>
      </c>
      <c r="R6" s="42">
        <v>0.54398677269445839</v>
      </c>
    </row>
    <row r="7" spans="3:18" x14ac:dyDescent="0.3">
      <c r="C7" s="13" t="s">
        <v>3</v>
      </c>
      <c r="D7" s="16">
        <v>0.2</v>
      </c>
      <c r="J7" s="40"/>
      <c r="K7" s="34">
        <f t="shared" ref="K7:K14" si="1">K6+10</f>
        <v>50</v>
      </c>
      <c r="L7" s="41">
        <v>1.2212566614564164</v>
      </c>
      <c r="M7" s="41">
        <v>0.94515569354984752</v>
      </c>
      <c r="N7" s="41">
        <v>0.78186370406168992</v>
      </c>
      <c r="O7" s="41">
        <v>0.66520049976177442</v>
      </c>
      <c r="P7" s="41">
        <v>0.5742461043420054</v>
      </c>
      <c r="Q7" s="41">
        <v>0.4996290390464872</v>
      </c>
      <c r="R7" s="42">
        <v>0.43632858870424535</v>
      </c>
    </row>
    <row r="8" spans="3:18" ht="15" thickBot="1" x14ac:dyDescent="0.35">
      <c r="C8" s="13" t="s">
        <v>5</v>
      </c>
      <c r="D8" s="17">
        <f>RATE(D3,0,-D4,E14)</f>
        <v>1.6739975011911278E-2</v>
      </c>
      <c r="J8" s="40"/>
      <c r="K8" s="34">
        <f t="shared" si="1"/>
        <v>60</v>
      </c>
      <c r="L8" s="41">
        <v>1.0227611795120479</v>
      </c>
      <c r="M8" s="41">
        <v>0.79063684564013914</v>
      </c>
      <c r="N8" s="41">
        <v>0.65360449154160638</v>
      </c>
      <c r="O8" s="41">
        <v>0.55581535692818218</v>
      </c>
      <c r="P8" s="41">
        <v>0.47964066288081031</v>
      </c>
      <c r="Q8" s="41">
        <v>0.41719076357177315</v>
      </c>
      <c r="R8" s="42">
        <v>0.36424187452711615</v>
      </c>
    </row>
    <row r="9" spans="3:18" ht="15" thickBot="1" x14ac:dyDescent="0.35">
      <c r="C9" s="18" t="s">
        <v>6</v>
      </c>
      <c r="D9" s="19">
        <f>D6-D8</f>
        <v>3.3260024988088721E-2</v>
      </c>
      <c r="F9" s="49">
        <f>D9/D6</f>
        <v>0.66520049976177442</v>
      </c>
      <c r="J9" s="40"/>
      <c r="K9" s="34">
        <f t="shared" si="1"/>
        <v>70</v>
      </c>
      <c r="L9" s="41">
        <v>0.87976022540464049</v>
      </c>
      <c r="M9" s="41">
        <v>0.67953787210145256</v>
      </c>
      <c r="N9" s="41">
        <v>0.56149291745434182</v>
      </c>
      <c r="O9" s="41">
        <v>0.47732304797230568</v>
      </c>
      <c r="P9" s="41">
        <v>0.41179719126475461</v>
      </c>
      <c r="Q9" s="41">
        <v>0.35810339367549959</v>
      </c>
      <c r="R9" s="42">
        <v>0.31259670008485979</v>
      </c>
    </row>
    <row r="10" spans="3:18" ht="15" thickBot="1" x14ac:dyDescent="0.35">
      <c r="C10" s="20" t="s">
        <v>7</v>
      </c>
      <c r="D10" s="21">
        <f>-(D7^(1/D3)-1)</f>
        <v>3.1676214274370174E-2</v>
      </c>
      <c r="J10" s="40"/>
      <c r="K10" s="34">
        <f t="shared" si="1"/>
        <v>80</v>
      </c>
      <c r="L10" s="41">
        <v>0.77183815337962669</v>
      </c>
      <c r="M10" s="41">
        <v>0.59581301688077215</v>
      </c>
      <c r="N10" s="41">
        <v>0.49213568066588254</v>
      </c>
      <c r="O10" s="41">
        <v>0.41825611249739647</v>
      </c>
      <c r="P10" s="41">
        <v>0.36076743054972921</v>
      </c>
      <c r="Q10" s="41">
        <v>0.31367657778333818</v>
      </c>
      <c r="R10" s="42">
        <v>0.27377801495379994</v>
      </c>
    </row>
    <row r="11" spans="3:18" ht="15" thickBot="1" x14ac:dyDescent="0.35">
      <c r="D11" s="3"/>
      <c r="J11" s="40"/>
      <c r="K11" s="34">
        <f t="shared" si="1"/>
        <v>90</v>
      </c>
      <c r="L11" s="41">
        <v>0.68749871050422517</v>
      </c>
      <c r="M11" s="41">
        <v>0.53045526331126658</v>
      </c>
      <c r="N11" s="41">
        <v>0.43802848534711158</v>
      </c>
      <c r="O11" s="41">
        <v>0.37219765524492782</v>
      </c>
      <c r="P11" s="41">
        <v>0.32099018837694476</v>
      </c>
      <c r="Q11" s="41">
        <v>0.27905629173477536</v>
      </c>
      <c r="R11" s="42">
        <v>0.24353535210981617</v>
      </c>
    </row>
    <row r="12" spans="3:18" ht="15" thickBot="1" x14ac:dyDescent="0.35">
      <c r="C12" s="22" t="s">
        <v>13</v>
      </c>
      <c r="D12" s="23">
        <v>0</v>
      </c>
      <c r="E12" s="23">
        <f>D12+$D$3</f>
        <v>50</v>
      </c>
      <c r="F12" s="23">
        <f t="shared" ref="F12:H12" si="2">E12+$D$3</f>
        <v>100</v>
      </c>
      <c r="G12" s="23">
        <f t="shared" si="2"/>
        <v>150</v>
      </c>
      <c r="H12" s="24">
        <f t="shared" si="2"/>
        <v>200</v>
      </c>
      <c r="J12" s="43"/>
      <c r="K12" s="44">
        <f t="shared" si="1"/>
        <v>100</v>
      </c>
      <c r="L12" s="45">
        <v>0.61977404174784101</v>
      </c>
      <c r="M12" s="45">
        <v>0.47801835992797753</v>
      </c>
      <c r="N12" s="45">
        <v>0.39463996396318213</v>
      </c>
      <c r="O12" s="45">
        <v>0.33527668936739224</v>
      </c>
      <c r="P12" s="45">
        <v>0.28911320563945697</v>
      </c>
      <c r="Q12" s="45">
        <v>0.2513183507958125</v>
      </c>
      <c r="R12" s="46">
        <v>0.2193094523495033</v>
      </c>
    </row>
    <row r="13" spans="3:18" x14ac:dyDescent="0.3">
      <c r="C13" s="25" t="s">
        <v>8</v>
      </c>
      <c r="D13" s="26">
        <f>D4</f>
        <v>100000</v>
      </c>
      <c r="E13" s="26">
        <f>D13*(1+$D$6)^$D$3</f>
        <v>1146739.9785753684</v>
      </c>
      <c r="F13" s="26">
        <f>E13*(1+$D$6)^$D$3</f>
        <v>13150125.784630364</v>
      </c>
      <c r="G13" s="26">
        <f>F13*(1+$D$6)^$D$3</f>
        <v>150797749.60530424</v>
      </c>
      <c r="H13" s="27">
        <f>G13*(1+$D$6)^$D$3</f>
        <v>1729258081.5160036</v>
      </c>
      <c r="J13" s="31"/>
    </row>
    <row r="14" spans="3:18" ht="15" thickBot="1" x14ac:dyDescent="0.35">
      <c r="C14" s="28" t="s">
        <v>9</v>
      </c>
      <c r="D14" s="29">
        <f>D13*$D$7</f>
        <v>20000</v>
      </c>
      <c r="E14" s="29">
        <f>E13*$D$7</f>
        <v>229347.99571507369</v>
      </c>
      <c r="F14" s="29">
        <f>F13*$D$7</f>
        <v>2630025.1569260731</v>
      </c>
      <c r="G14" s="29">
        <f>G13*$D$7</f>
        <v>30159549.921060849</v>
      </c>
      <c r="H14" s="30">
        <f>H13*$D$7</f>
        <v>345851616.30320072</v>
      </c>
      <c r="J14" s="31"/>
    </row>
    <row r="15" spans="3:18" x14ac:dyDescent="0.3">
      <c r="D15" s="3"/>
    </row>
    <row r="16" spans="3:18" x14ac:dyDescent="0.3">
      <c r="D16" s="3"/>
    </row>
    <row r="17" spans="3:5" x14ac:dyDescent="0.3">
      <c r="D17" s="3"/>
    </row>
    <row r="18" spans="3:5" x14ac:dyDescent="0.3">
      <c r="C18" s="9" t="s">
        <v>12</v>
      </c>
      <c r="D18" s="8" t="s">
        <v>10</v>
      </c>
      <c r="E18" s="8" t="s">
        <v>11</v>
      </c>
    </row>
    <row r="19" spans="3:5" x14ac:dyDescent="0.3">
      <c r="C19" s="10">
        <f>D7</f>
        <v>0.2</v>
      </c>
      <c r="D19" s="7">
        <f>D9</f>
        <v>3.3260024988088721E-2</v>
      </c>
      <c r="E19" s="7">
        <f>D10</f>
        <v>3.1676214274370174E-2</v>
      </c>
    </row>
    <row r="20" spans="3:5" x14ac:dyDescent="0.3">
      <c r="C20" s="1">
        <v>0.05</v>
      </c>
      <c r="D20" s="5">
        <f t="dataTable" ref="D20:E32" dt2D="0" dtr="0" r1="D7"/>
        <v>6.1062833072820823E-2</v>
      </c>
      <c r="E20" s="5">
        <v>5.8155079116972264E-2</v>
      </c>
    </row>
    <row r="21" spans="3:5" x14ac:dyDescent="0.3">
      <c r="C21" s="4">
        <f>C20+5%</f>
        <v>0.1</v>
      </c>
      <c r="D21" s="5">
        <v>4.7257784677492379E-2</v>
      </c>
      <c r="E21" s="5">
        <v>4.5007413978564004E-2</v>
      </c>
    </row>
    <row r="22" spans="3:5" x14ac:dyDescent="0.3">
      <c r="C22" s="4">
        <f t="shared" ref="C22:C32" si="3">C21+5%</f>
        <v>0.15000000000000002</v>
      </c>
      <c r="D22" s="5">
        <v>3.9093185203084496E-2</v>
      </c>
      <c r="E22" s="5">
        <v>3.7231604955321296E-2</v>
      </c>
    </row>
    <row r="23" spans="3:5" x14ac:dyDescent="0.3">
      <c r="C23" s="4">
        <f t="shared" si="3"/>
        <v>0.2</v>
      </c>
      <c r="D23" s="5">
        <v>3.3260024988088721E-2</v>
      </c>
      <c r="E23" s="5">
        <v>3.1676214274370174E-2</v>
      </c>
    </row>
    <row r="24" spans="3:5" x14ac:dyDescent="0.3">
      <c r="C24" s="4">
        <f t="shared" si="3"/>
        <v>0.25</v>
      </c>
      <c r="D24" s="5">
        <v>2.8712305217100272E-2</v>
      </c>
      <c r="E24" s="5">
        <v>2.7345052587714469E-2</v>
      </c>
    </row>
    <row r="25" spans="3:5" x14ac:dyDescent="0.3">
      <c r="C25" s="4">
        <f t="shared" si="3"/>
        <v>0.3</v>
      </c>
      <c r="D25" s="5">
        <v>2.498145195232436E-2</v>
      </c>
      <c r="E25" s="5">
        <v>2.3791859002216365E-2</v>
      </c>
    </row>
    <row r="26" spans="3:5" x14ac:dyDescent="0.3">
      <c r="C26" s="4">
        <f t="shared" si="3"/>
        <v>0.35</v>
      </c>
      <c r="D26" s="5">
        <v>2.1816429435212267E-2</v>
      </c>
      <c r="E26" s="5">
        <v>2.0777551843059405E-2</v>
      </c>
    </row>
    <row r="27" spans="3:5" x14ac:dyDescent="0.3">
      <c r="C27" s="4">
        <f t="shared" si="3"/>
        <v>0.39999999999999997</v>
      </c>
      <c r="D27" s="5">
        <v>1.9066863855195272E-2</v>
      </c>
      <c r="E27" s="5">
        <v>1.8158917957328713E-2</v>
      </c>
    </row>
    <row r="28" spans="3:5" x14ac:dyDescent="0.3">
      <c r="C28" s="4">
        <f t="shared" si="3"/>
        <v>0.44999999999999996</v>
      </c>
      <c r="D28" s="5">
        <v>1.6635472526345084E-2</v>
      </c>
      <c r="E28" s="5">
        <v>1.5843307167947795E-2</v>
      </c>
    </row>
    <row r="29" spans="3:5" x14ac:dyDescent="0.3">
      <c r="C29" s="4">
        <f t="shared" si="3"/>
        <v>0.49999999999999994</v>
      </c>
      <c r="D29" s="5">
        <v>1.4455660281972808E-2</v>
      </c>
      <c r="E29" s="5">
        <v>1.3767295506640798E-2</v>
      </c>
    </row>
    <row r="30" spans="3:5" x14ac:dyDescent="0.3">
      <c r="C30" s="4">
        <f t="shared" si="3"/>
        <v>0.54999999999999993</v>
      </c>
      <c r="D30" s="5">
        <v>1.2479819358445152E-2</v>
      </c>
      <c r="E30" s="5">
        <v>1.1885542246138137E-2</v>
      </c>
    </row>
    <row r="31" spans="3:5" x14ac:dyDescent="0.3">
      <c r="C31" s="4">
        <f t="shared" si="3"/>
        <v>0.6</v>
      </c>
      <c r="D31" s="5">
        <v>1.0672726246448432E-2</v>
      </c>
      <c r="E31" s="5">
        <v>1.0164501187095887E-2</v>
      </c>
    </row>
    <row r="32" spans="3:5" x14ac:dyDescent="0.3">
      <c r="C32" s="4">
        <f t="shared" si="3"/>
        <v>0.65</v>
      </c>
      <c r="D32" s="5">
        <v>9.0075823928295121E-3</v>
      </c>
      <c r="E32" s="5">
        <v>8.5786498979332215E-3</v>
      </c>
    </row>
    <row r="38" spans="3:5" x14ac:dyDescent="0.3">
      <c r="C38" s="9" t="s">
        <v>13</v>
      </c>
      <c r="D38" s="8" t="s">
        <v>10</v>
      </c>
      <c r="E38" s="8" t="s">
        <v>11</v>
      </c>
    </row>
    <row r="39" spans="3:5" x14ac:dyDescent="0.3">
      <c r="C39" s="6">
        <f>D3</f>
        <v>50</v>
      </c>
      <c r="D39" s="7">
        <f>D9</f>
        <v>3.3260024988088721E-2</v>
      </c>
      <c r="E39" s="7">
        <f>E19</f>
        <v>3.1676214274370174E-2</v>
      </c>
    </row>
    <row r="40" spans="3:5" x14ac:dyDescent="0.3">
      <c r="C40">
        <v>30</v>
      </c>
      <c r="D40" s="5">
        <f t="dataTable" ref="D40:E45" dt2D="0" dtr="0" r1="D3" ca="1"/>
        <v>5.4845986380920267E-2</v>
      </c>
      <c r="E40" s="5">
        <v>5.223427274373349E-2</v>
      </c>
    </row>
    <row r="41" spans="3:5" x14ac:dyDescent="0.3">
      <c r="C41">
        <f>C40+10</f>
        <v>40</v>
      </c>
      <c r="D41" s="5">
        <v>4.1409091783926121E-2</v>
      </c>
      <c r="E41" s="5">
        <v>3.9437230270406354E-2</v>
      </c>
    </row>
    <row r="42" spans="3:5" x14ac:dyDescent="0.3">
      <c r="C42">
        <f t="shared" ref="C42:C45" si="4">C41+10</f>
        <v>50</v>
      </c>
      <c r="D42" s="5">
        <v>3.3260024988088721E-2</v>
      </c>
      <c r="E42" s="5">
        <v>3.1676214274370174E-2</v>
      </c>
    </row>
    <row r="43" spans="3:5" x14ac:dyDescent="0.3">
      <c r="C43">
        <f t="shared" si="4"/>
        <v>60</v>
      </c>
      <c r="D43" s="5">
        <v>2.779076784640911E-2</v>
      </c>
      <c r="E43" s="5">
        <v>2.6467397948961136E-2</v>
      </c>
    </row>
    <row r="44" spans="3:5" x14ac:dyDescent="0.3">
      <c r="C44">
        <f t="shared" si="4"/>
        <v>70</v>
      </c>
      <c r="D44" s="5">
        <v>2.3866152398615285E-2</v>
      </c>
      <c r="E44" s="5">
        <v>2.272966895106332E-2</v>
      </c>
    </row>
    <row r="45" spans="3:5" x14ac:dyDescent="0.3">
      <c r="C45">
        <f t="shared" si="4"/>
        <v>80</v>
      </c>
      <c r="D45" s="5">
        <v>2.0912805624869826E-2</v>
      </c>
      <c r="E45" s="5">
        <v>1.9916957737971197E-2</v>
      </c>
    </row>
  </sheetData>
  <mergeCells count="2">
    <mergeCell ref="L3:R3"/>
    <mergeCell ref="J5:J12"/>
  </mergeCells>
  <conditionalFormatting sqref="L5:R1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2025-01-15T06:59:12Z</dcterms:modified>
</cp:coreProperties>
</file>