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870f9c02b3cf52/Documents/EMBA/(0) Corporate Finance (SM)/Book - VC ^0 Finance of Innovation/"/>
    </mc:Choice>
  </mc:AlternateContent>
  <xr:revisionPtr revIDLastSave="1901" documentId="8_{17CAFB5B-9F52-4F71-B61D-EDACBD8C0B17}" xr6:coauthVersionLast="47" xr6:coauthVersionMax="47" xr10:uidLastSave="{6B3D1DE4-2F6C-48DC-B952-414D2F91F0FB}"/>
  <bookViews>
    <workbookView xWindow="-108" yWindow="-108" windowWidth="23256" windowHeight="12456" xr2:uid="{C07C84FD-92C0-4A08-8050-7E4938311740}"/>
  </bookViews>
  <sheets>
    <sheet name="Binomials" sheetId="1" r:id="rId1"/>
    <sheet name="Binomials (Dividends)" sheetId="2" r:id="rId2"/>
  </sheets>
  <definedNames>
    <definedName name="TreeData" localSheetId="0">Binomials!$ALG$1005:$ALN$1012</definedName>
    <definedName name="TreeData" localSheetId="1">'Binomials (Dividends)'!$ALI$1003:$ALP$1010</definedName>
    <definedName name="TreeDiag" localSheetId="0">Binomials!#REF!</definedName>
    <definedName name="TreeDiag" localSheetId="1">'Binomials (Dividends)'!#REF!</definedName>
    <definedName name="TreeOption" localSheetId="0">Binomials!$AKJ$993</definedName>
    <definedName name="TreeOption" localSheetId="1">'Binomials (Dividends)'!$AKL$991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L18" i="1"/>
  <c r="P15" i="1"/>
  <c r="N11" i="1"/>
  <c r="N7" i="1"/>
  <c r="N5" i="1"/>
  <c r="H8" i="1"/>
  <c r="J7" i="2"/>
  <c r="F3" i="2"/>
  <c r="F5" i="2" s="1"/>
  <c r="L6" i="2" l="1"/>
  <c r="F4" i="2"/>
  <c r="F6" i="2"/>
  <c r="L8" i="2" s="1"/>
  <c r="F7" i="1"/>
  <c r="N9" i="2" l="1"/>
  <c r="P10" i="2" s="1"/>
  <c r="R25" i="2" s="1"/>
  <c r="P26" i="2" s="1"/>
  <c r="N25" i="2"/>
  <c r="N21" i="2"/>
  <c r="N5" i="2"/>
  <c r="P4" i="2" s="1"/>
  <c r="N15" i="2"/>
  <c r="J9" i="1"/>
  <c r="L10" i="1" s="1"/>
  <c r="N7" i="2"/>
  <c r="P6" i="2" s="1"/>
  <c r="R17" i="2" s="1"/>
  <c r="P18" i="2" s="1"/>
  <c r="F7" i="2"/>
  <c r="F6" i="1"/>
  <c r="J7" i="1" s="1"/>
  <c r="L6" i="1" s="1"/>
  <c r="F5" i="1"/>
  <c r="P8" i="2" l="1"/>
  <c r="R21" i="2" s="1"/>
  <c r="P22" i="2" s="1"/>
  <c r="R13" i="2"/>
  <c r="P14" i="2" s="1"/>
  <c r="F8" i="1"/>
  <c r="F9" i="1" s="1"/>
  <c r="L8" i="1"/>
  <c r="P19" i="1" s="1"/>
  <c r="N20" i="1" s="1"/>
  <c r="N16" i="1"/>
  <c r="P27" i="1"/>
  <c r="N28" i="1" s="1"/>
  <c r="N9" i="1"/>
  <c r="P23" i="1" s="1"/>
  <c r="N24" i="1" s="1"/>
  <c r="F8" i="2"/>
  <c r="N16" i="2" l="1"/>
  <c r="N17" i="2" s="1"/>
  <c r="N20" i="2"/>
  <c r="N19" i="2" s="1"/>
  <c r="N24" i="2"/>
  <c r="N23" i="2" s="1"/>
  <c r="L26" i="1"/>
  <c r="L22" i="1"/>
  <c r="L21" i="2" l="1"/>
  <c r="L19" i="2"/>
  <c r="J24" i="1"/>
  <c r="J20" i="1"/>
  <c r="J20" i="2" l="1"/>
  <c r="H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ThinkPad</author>
  </authors>
  <commentList>
    <comment ref="N5" authorId="0" shapeId="0" xr:uid="{6E671523-78BE-488A-8B92-1DA732C1242F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Dividend Deducted</t>
        </r>
      </text>
    </comment>
    <comment ref="N15" authorId="0" shapeId="0" xr:uid="{52D09175-2E23-49FB-AB4A-AD7AF31ED46F}">
      <text>
        <r>
          <rPr>
            <b/>
            <sz val="9"/>
            <color indexed="81"/>
            <rFont val="Tahoma"/>
            <family val="2"/>
            <charset val="204"/>
          </rPr>
          <t>ThinkPad:</t>
        </r>
        <r>
          <rPr>
            <sz val="9"/>
            <color indexed="81"/>
            <rFont val="Tahoma"/>
            <family val="2"/>
            <charset val="204"/>
          </rPr>
          <t xml:space="preserve">
Lose exercise price, but get dividend.</t>
        </r>
      </text>
    </comment>
  </commentList>
</comments>
</file>

<file path=xl/sharedStrings.xml><?xml version="1.0" encoding="utf-8"?>
<sst xmlns="http://schemas.openxmlformats.org/spreadsheetml/2006/main" count="86" uniqueCount="48">
  <si>
    <t>d</t>
  </si>
  <si>
    <t>t</t>
  </si>
  <si>
    <t>R</t>
  </si>
  <si>
    <t>S</t>
  </si>
  <si>
    <t>u</t>
  </si>
  <si>
    <t>T</t>
  </si>
  <si>
    <t>X</t>
  </si>
  <si>
    <t>p</t>
  </si>
  <si>
    <t>N</t>
  </si>
  <si>
    <t>colorful</t>
  </si>
  <si>
    <t>ID</t>
  </si>
  <si>
    <t>PARENT</t>
  </si>
  <si>
    <t>TYPE</t>
  </si>
  <si>
    <t>ROW</t>
  </si>
  <si>
    <t>COL</t>
  </si>
  <si>
    <t>LABEL</t>
  </si>
  <si>
    <t>VALUE</t>
  </si>
  <si>
    <t>PROP</t>
  </si>
  <si>
    <t>D</t>
  </si>
  <si>
    <t>Decision 1</t>
  </si>
  <si>
    <t>Decision 2</t>
  </si>
  <si>
    <t>E</t>
  </si>
  <si>
    <t>Event 1</t>
  </si>
  <si>
    <t>Event 2</t>
  </si>
  <si>
    <t>Event 4</t>
  </si>
  <si>
    <t>Event 5</t>
  </si>
  <si>
    <t>1-p</t>
  </si>
  <si>
    <t>Dividend</t>
  </si>
  <si>
    <t>Input</t>
  </si>
  <si>
    <r>
      <t>R</t>
    </r>
    <r>
      <rPr>
        <vertAlign val="subscript"/>
        <sz val="11"/>
        <color theme="1"/>
        <rFont val="Cambria"/>
        <family val="1"/>
        <charset val="204"/>
      </rPr>
      <t>ft</t>
    </r>
  </si>
  <si>
    <t>Option Tree</t>
  </si>
  <si>
    <t>Base Tree</t>
  </si>
  <si>
    <t>Steps</t>
  </si>
  <si>
    <t>Calculations</t>
  </si>
  <si>
    <t>Wait</t>
  </si>
  <si>
    <t>Exercise</t>
  </si>
  <si>
    <t>Max</t>
  </si>
  <si>
    <r>
      <t>d (</t>
    </r>
    <r>
      <rPr>
        <sz val="11"/>
        <color theme="1"/>
        <rFont val="Cambria"/>
        <family val="1"/>
        <charset val="204"/>
      </rPr>
      <t>Volatility</t>
    </r>
    <r>
      <rPr>
        <sz val="11"/>
        <color theme="1"/>
        <rFont val="Symbol"/>
        <family val="1"/>
        <charset val="2"/>
      </rPr>
      <t>)</t>
    </r>
  </si>
  <si>
    <t>R (Rate)</t>
  </si>
  <si>
    <t>S (stock Price)</t>
  </si>
  <si>
    <t>T (Time)</t>
  </si>
  <si>
    <t>X (Exercise Price)</t>
  </si>
  <si>
    <t>N (Steps)</t>
  </si>
  <si>
    <t>t (time segment)</t>
  </si>
  <si>
    <r>
      <t>R</t>
    </r>
    <r>
      <rPr>
        <vertAlign val="subscript"/>
        <sz val="11"/>
        <color theme="1"/>
        <rFont val="Cambria"/>
        <family val="1"/>
        <charset val="204"/>
      </rPr>
      <t>ft</t>
    </r>
    <r>
      <rPr>
        <sz val="11"/>
        <color theme="1"/>
        <rFont val="Cambria"/>
        <family val="1"/>
        <charset val="204"/>
      </rPr>
      <t xml:space="preserve"> (Growth Factor)</t>
    </r>
  </si>
  <si>
    <t>u (Upper Change)</t>
  </si>
  <si>
    <t>d (Down Change)</t>
  </si>
  <si>
    <t>p (Probability)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</si>
</sst>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mbria"/>
      <family val="1"/>
      <charset val="204"/>
    </font>
    <font>
      <b/>
      <sz val="11"/>
      <color theme="1"/>
      <name val="Cambria"/>
      <family val="1"/>
      <charset val="204"/>
    </font>
    <font>
      <vertAlign val="subscript"/>
      <sz val="11"/>
      <color theme="1"/>
      <name val="Cambria"/>
      <family val="1"/>
      <charset val="204"/>
    </font>
    <font>
      <sz val="11"/>
      <color rgb="FFFF0000"/>
      <name val="Cambria"/>
      <family val="1"/>
      <charset val="204"/>
    </font>
    <font>
      <sz val="11"/>
      <color theme="0"/>
      <name val="Cambria"/>
      <family val="1"/>
      <charset val="204"/>
    </font>
    <font>
      <sz val="11"/>
      <name val="Cambria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3" xfId="0" applyFont="1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164" fontId="3" fillId="0" borderId="0" xfId="0" applyNumberFormat="1" applyFont="1"/>
    <xf numFmtId="9" fontId="3" fillId="0" borderId="0" xfId="0" applyNumberFormat="1" applyFont="1"/>
    <xf numFmtId="44" fontId="3" fillId="3" borderId="2" xfId="0" applyNumberFormat="1" applyFont="1" applyFill="1" applyBorder="1"/>
    <xf numFmtId="44" fontId="3" fillId="2" borderId="2" xfId="0" applyNumberFormat="1" applyFont="1" applyFill="1" applyBorder="1"/>
    <xf numFmtId="0" fontId="3" fillId="0" borderId="3" xfId="0" applyFont="1" applyBorder="1"/>
    <xf numFmtId="44" fontId="3" fillId="4" borderId="2" xfId="0" applyNumberFormat="1" applyFont="1" applyFill="1" applyBorder="1"/>
    <xf numFmtId="44" fontId="6" fillId="4" borderId="2" xfId="0" applyNumberFormat="1" applyFont="1" applyFill="1" applyBorder="1"/>
    <xf numFmtId="44" fontId="7" fillId="6" borderId="2" xfId="0" applyNumberFormat="1" applyFont="1" applyFill="1" applyBorder="1"/>
    <xf numFmtId="9" fontId="3" fillId="5" borderId="0" xfId="0" applyNumberFormat="1" applyFont="1" applyFill="1"/>
    <xf numFmtId="44" fontId="3" fillId="5" borderId="0" xfId="1" applyFont="1" applyFill="1"/>
    <xf numFmtId="0" fontId="3" fillId="5" borderId="0" xfId="0" applyFont="1" applyFill="1"/>
    <xf numFmtId="44" fontId="8" fillId="3" borderId="2" xfId="0" applyNumberFormat="1" applyFont="1" applyFill="1" applyBorder="1"/>
    <xf numFmtId="44" fontId="3" fillId="7" borderId="2" xfId="0" applyNumberFormat="1" applyFont="1" applyFill="1" applyBorder="1"/>
    <xf numFmtId="0" fontId="3" fillId="0" borderId="1" xfId="0" applyFont="1" applyBorder="1" applyAlignment="1">
      <alignment horizontal="center"/>
    </xf>
    <xf numFmtId="0" fontId="3" fillId="0" borderId="0" xfId="0" applyFont="1" applyBorder="1"/>
    <xf numFmtId="0" fontId="3" fillId="0" borderId="3" xfId="0" applyFont="1" applyBorder="1" applyAlignment="1">
      <alignment horizontal="center" vertical="center"/>
    </xf>
    <xf numFmtId="9" fontId="3" fillId="5" borderId="0" xfId="0" applyNumberFormat="1" applyFont="1" applyFill="1" applyBorder="1"/>
    <xf numFmtId="164" fontId="3" fillId="0" borderId="0" xfId="0" applyNumberFormat="1" applyFont="1" applyBorder="1"/>
    <xf numFmtId="9" fontId="3" fillId="0" borderId="0" xfId="0" applyNumberFormat="1" applyFont="1" applyBorder="1"/>
    <xf numFmtId="44" fontId="3" fillId="5" borderId="0" xfId="1" applyFont="1" applyFill="1" applyBorder="1"/>
    <xf numFmtId="44" fontId="3" fillId="5" borderId="2" xfId="0" applyNumberFormat="1" applyFont="1" applyFill="1" applyBorder="1"/>
    <xf numFmtId="0" fontId="3" fillId="5" borderId="0" xfId="0" applyFont="1" applyFill="1" applyBorder="1"/>
    <xf numFmtId="0" fontId="3" fillId="0" borderId="5" xfId="0" applyFont="1" applyBorder="1"/>
    <xf numFmtId="9" fontId="3" fillId="5" borderId="5" xfId="2" applyFont="1" applyFill="1" applyBorder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93133</xdr:colOff>
      <xdr:row>3</xdr:row>
      <xdr:rowOff>76201</xdr:rowOff>
    </xdr:from>
    <xdr:to>
      <xdr:col>10</xdr:col>
      <xdr:colOff>533399</xdr:colOff>
      <xdr:row>5</xdr:row>
      <xdr:rowOff>118534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CAD8AAF-8EA3-5816-AC9F-563E38D508A3}"/>
            </a:ext>
          </a:extLst>
        </xdr:cNvPr>
        <xdr:cNvSpPr/>
      </xdr:nvSpPr>
      <xdr:spPr>
        <a:xfrm>
          <a:off x="4842933" y="618068"/>
          <a:ext cx="2065866" cy="440266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482599</xdr:colOff>
      <xdr:row>13</xdr:row>
      <xdr:rowOff>127002</xdr:rowOff>
    </xdr:from>
    <xdr:to>
      <xdr:col>11</xdr:col>
      <xdr:colOff>110065</xdr:colOff>
      <xdr:row>16</xdr:row>
      <xdr:rowOff>8468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171DFCD4-BE56-4D2A-A3C9-0C00FA5D4C9D}"/>
            </a:ext>
          </a:extLst>
        </xdr:cNvPr>
        <xdr:cNvSpPr/>
      </xdr:nvSpPr>
      <xdr:spPr>
        <a:xfrm rot="10800000">
          <a:off x="5232399" y="2370669"/>
          <a:ext cx="2065866" cy="440266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406400</xdr:colOff>
      <xdr:row>5</xdr:row>
      <xdr:rowOff>110066</xdr:rowOff>
    </xdr:from>
    <xdr:to>
      <xdr:col>18</xdr:col>
      <xdr:colOff>448733</xdr:colOff>
      <xdr:row>21</xdr:row>
      <xdr:rowOff>143933</xdr:rowOff>
    </xdr:to>
    <xdr:sp macro="" textlink="">
      <xdr:nvSpPr>
        <xdr:cNvPr id="4" name="Arrow: Curved Left 3">
          <a:extLst>
            <a:ext uri="{FF2B5EF4-FFF2-40B4-BE49-F238E27FC236}">
              <a16:creationId xmlns:a16="http://schemas.microsoft.com/office/drawing/2014/main" id="{6870648E-E7C6-E681-FFDA-6A615B96F5FF}"/>
            </a:ext>
          </a:extLst>
        </xdr:cNvPr>
        <xdr:cNvSpPr/>
      </xdr:nvSpPr>
      <xdr:spPr>
        <a:xfrm>
          <a:off x="11658600" y="1049866"/>
          <a:ext cx="1261533" cy="2827867"/>
        </a:xfrm>
        <a:prstGeom prst="curved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16933</xdr:colOff>
      <xdr:row>6</xdr:row>
      <xdr:rowOff>101600</xdr:rowOff>
    </xdr:from>
    <xdr:to>
      <xdr:col>9</xdr:col>
      <xdr:colOff>8467</xdr:colOff>
      <xdr:row>7</xdr:row>
      <xdr:rowOff>101600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8754A42E-27A6-ED9A-9EAA-742716E22857}"/>
            </a:ext>
          </a:extLst>
        </xdr:cNvPr>
        <xdr:cNvCxnSpPr/>
      </xdr:nvCxnSpPr>
      <xdr:spPr>
        <a:xfrm flipV="1">
          <a:off x="4766733" y="1227667"/>
          <a:ext cx="804334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16933</xdr:colOff>
      <xdr:row>5</xdr:row>
      <xdr:rowOff>93134</xdr:rowOff>
    </xdr:from>
    <xdr:to>
      <xdr:col>11</xdr:col>
      <xdr:colOff>8467</xdr:colOff>
      <xdr:row>6</xdr:row>
      <xdr:rowOff>93133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4A491795-6322-4EB9-8AA3-8E3753BB69B9}"/>
            </a:ext>
          </a:extLst>
        </xdr:cNvPr>
        <xdr:cNvCxnSpPr/>
      </xdr:nvCxnSpPr>
      <xdr:spPr>
        <a:xfrm flipV="1">
          <a:off x="6392333" y="1032934"/>
          <a:ext cx="804334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804333</xdr:colOff>
      <xdr:row>4</xdr:row>
      <xdr:rowOff>127001</xdr:rowOff>
    </xdr:from>
    <xdr:to>
      <xdr:col>12</xdr:col>
      <xdr:colOff>795867</xdr:colOff>
      <xdr:row>5</xdr:row>
      <xdr:rowOff>101600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B2B46F2E-7723-4AC5-9446-E3EEC0FBFEEE}"/>
            </a:ext>
          </a:extLst>
        </xdr:cNvPr>
        <xdr:cNvCxnSpPr/>
      </xdr:nvCxnSpPr>
      <xdr:spPr>
        <a:xfrm flipV="1">
          <a:off x="7992533" y="855134"/>
          <a:ext cx="804334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33867</xdr:colOff>
      <xdr:row>7</xdr:row>
      <xdr:rowOff>127000</xdr:rowOff>
    </xdr:from>
    <xdr:to>
      <xdr:col>8</xdr:col>
      <xdr:colOff>804333</xdr:colOff>
      <xdr:row>8</xdr:row>
      <xdr:rowOff>110067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19C77C41-D393-41EC-9220-8B8AC3CBDEF4}"/>
            </a:ext>
          </a:extLst>
        </xdr:cNvPr>
        <xdr:cNvCxnSpPr/>
      </xdr:nvCxnSpPr>
      <xdr:spPr>
        <a:xfrm>
          <a:off x="4783667" y="1439333"/>
          <a:ext cx="770466" cy="16933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50800</xdr:colOff>
      <xdr:row>8</xdr:row>
      <xdr:rowOff>101599</xdr:rowOff>
    </xdr:from>
    <xdr:to>
      <xdr:col>11</xdr:col>
      <xdr:colOff>8466</xdr:colOff>
      <xdr:row>9</xdr:row>
      <xdr:rowOff>84666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CE5CE6FA-6D91-4DDC-A19A-DA580082AE6D}"/>
            </a:ext>
          </a:extLst>
        </xdr:cNvPr>
        <xdr:cNvCxnSpPr/>
      </xdr:nvCxnSpPr>
      <xdr:spPr>
        <a:xfrm>
          <a:off x="6426200" y="1600199"/>
          <a:ext cx="770466" cy="16933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16933</xdr:colOff>
      <xdr:row>9</xdr:row>
      <xdr:rowOff>84665</xdr:rowOff>
    </xdr:from>
    <xdr:to>
      <xdr:col>12</xdr:col>
      <xdr:colOff>787399</xdr:colOff>
      <xdr:row>10</xdr:row>
      <xdr:rowOff>67733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A3E0A767-A5D2-4B19-96CC-B3780718FB6D}"/>
            </a:ext>
          </a:extLst>
        </xdr:cNvPr>
        <xdr:cNvCxnSpPr/>
      </xdr:nvCxnSpPr>
      <xdr:spPr>
        <a:xfrm>
          <a:off x="8017933" y="1769532"/>
          <a:ext cx="770466" cy="16933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25399</xdr:colOff>
      <xdr:row>7</xdr:row>
      <xdr:rowOff>93134</xdr:rowOff>
    </xdr:from>
    <xdr:to>
      <xdr:col>11</xdr:col>
      <xdr:colOff>16933</xdr:colOff>
      <xdr:row>8</xdr:row>
      <xdr:rowOff>93133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988C817E-7CF6-4003-94E9-8C140EA30498}"/>
            </a:ext>
          </a:extLst>
        </xdr:cNvPr>
        <xdr:cNvCxnSpPr/>
      </xdr:nvCxnSpPr>
      <xdr:spPr>
        <a:xfrm flipV="1">
          <a:off x="6400799" y="1405467"/>
          <a:ext cx="804334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16932</xdr:colOff>
      <xdr:row>6</xdr:row>
      <xdr:rowOff>93133</xdr:rowOff>
    </xdr:from>
    <xdr:to>
      <xdr:col>13</xdr:col>
      <xdr:colOff>8466</xdr:colOff>
      <xdr:row>7</xdr:row>
      <xdr:rowOff>93133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ED30B1C8-99F5-428E-8D40-50E4FDF8A6C3}"/>
            </a:ext>
          </a:extLst>
        </xdr:cNvPr>
        <xdr:cNvCxnSpPr/>
      </xdr:nvCxnSpPr>
      <xdr:spPr>
        <a:xfrm flipV="1">
          <a:off x="8017932" y="1219200"/>
          <a:ext cx="804334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33867</xdr:colOff>
      <xdr:row>6</xdr:row>
      <xdr:rowOff>110065</xdr:rowOff>
    </xdr:from>
    <xdr:to>
      <xdr:col>10</xdr:col>
      <xdr:colOff>804333</xdr:colOff>
      <xdr:row>7</xdr:row>
      <xdr:rowOff>93133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A589E8C4-CB8E-4965-B3DF-C4234CE6550D}"/>
            </a:ext>
          </a:extLst>
        </xdr:cNvPr>
        <xdr:cNvCxnSpPr/>
      </xdr:nvCxnSpPr>
      <xdr:spPr>
        <a:xfrm>
          <a:off x="6409267" y="1236132"/>
          <a:ext cx="770466" cy="16933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16933</xdr:colOff>
      <xdr:row>7</xdr:row>
      <xdr:rowOff>118532</xdr:rowOff>
    </xdr:from>
    <xdr:to>
      <xdr:col>12</xdr:col>
      <xdr:colOff>787399</xdr:colOff>
      <xdr:row>8</xdr:row>
      <xdr:rowOff>101599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FA397BA9-FA54-4757-A4B0-FA367177A23A}"/>
            </a:ext>
          </a:extLst>
        </xdr:cNvPr>
        <xdr:cNvCxnSpPr/>
      </xdr:nvCxnSpPr>
      <xdr:spPr>
        <a:xfrm>
          <a:off x="8017933" y="1430865"/>
          <a:ext cx="770466" cy="16933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16932</xdr:colOff>
      <xdr:row>8</xdr:row>
      <xdr:rowOff>84667</xdr:rowOff>
    </xdr:from>
    <xdr:to>
      <xdr:col>13</xdr:col>
      <xdr:colOff>8466</xdr:colOff>
      <xdr:row>9</xdr:row>
      <xdr:rowOff>84666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87CE263F-98B8-45B7-A1AF-91E68DD8166C}"/>
            </a:ext>
          </a:extLst>
        </xdr:cNvPr>
        <xdr:cNvCxnSpPr/>
      </xdr:nvCxnSpPr>
      <xdr:spPr>
        <a:xfrm flipV="1">
          <a:off x="8017932" y="1583267"/>
          <a:ext cx="804334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25400</xdr:colOff>
      <xdr:row>5</xdr:row>
      <xdr:rowOff>110065</xdr:rowOff>
    </xdr:from>
    <xdr:to>
      <xdr:col>13</xdr:col>
      <xdr:colOff>25400</xdr:colOff>
      <xdr:row>6</xdr:row>
      <xdr:rowOff>76200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28136DB5-17CA-4255-9211-FF4A50CB2F45}"/>
            </a:ext>
          </a:extLst>
        </xdr:cNvPr>
        <xdr:cNvCxnSpPr/>
      </xdr:nvCxnSpPr>
      <xdr:spPr>
        <a:xfrm>
          <a:off x="8026400" y="1049865"/>
          <a:ext cx="812800" cy="15240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25400</xdr:colOff>
      <xdr:row>14</xdr:row>
      <xdr:rowOff>101600</xdr:rowOff>
    </xdr:from>
    <xdr:to>
      <xdr:col>14</xdr:col>
      <xdr:colOff>804333</xdr:colOff>
      <xdr:row>15</xdr:row>
      <xdr:rowOff>76200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D446C11B-18AE-4D39-A3BB-CFB3C247CBF0}"/>
            </a:ext>
          </a:extLst>
        </xdr:cNvPr>
        <xdr:cNvCxnSpPr/>
      </xdr:nvCxnSpPr>
      <xdr:spPr>
        <a:xfrm flipH="1">
          <a:off x="9652000" y="2709333"/>
          <a:ext cx="778933" cy="1608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33867</xdr:colOff>
      <xdr:row>15</xdr:row>
      <xdr:rowOff>84667</xdr:rowOff>
    </xdr:from>
    <xdr:to>
      <xdr:col>14</xdr:col>
      <xdr:colOff>787400</xdr:colOff>
      <xdr:row>16</xdr:row>
      <xdr:rowOff>84666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8F992BB3-E75A-4AD8-B716-1297DB0B6B97}"/>
            </a:ext>
          </a:extLst>
        </xdr:cNvPr>
        <xdr:cNvCxnSpPr/>
      </xdr:nvCxnSpPr>
      <xdr:spPr>
        <a:xfrm flipH="1" flipV="1">
          <a:off x="9660467" y="2878667"/>
          <a:ext cx="753533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18</xdr:row>
      <xdr:rowOff>101599</xdr:rowOff>
    </xdr:from>
    <xdr:to>
      <xdr:col>14</xdr:col>
      <xdr:colOff>778933</xdr:colOff>
      <xdr:row>19</xdr:row>
      <xdr:rowOff>76199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550AD078-99AE-4FE8-8C9C-88F0B2D6EB46}"/>
            </a:ext>
          </a:extLst>
        </xdr:cNvPr>
        <xdr:cNvCxnSpPr/>
      </xdr:nvCxnSpPr>
      <xdr:spPr>
        <a:xfrm flipH="1">
          <a:off x="9626600" y="3454399"/>
          <a:ext cx="778933" cy="1608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8467</xdr:colOff>
      <xdr:row>19</xdr:row>
      <xdr:rowOff>84666</xdr:rowOff>
    </xdr:from>
    <xdr:to>
      <xdr:col>14</xdr:col>
      <xdr:colOff>762000</xdr:colOff>
      <xdr:row>20</xdr:row>
      <xdr:rowOff>84666</xdr:rowOff>
    </xdr:to>
    <xdr:cxnSp macro="">
      <xdr:nvCxnSpPr>
        <xdr:cNvPr id="31" name="Straight Arrow Connector 30">
          <a:extLst>
            <a:ext uri="{FF2B5EF4-FFF2-40B4-BE49-F238E27FC236}">
              <a16:creationId xmlns:a16="http://schemas.microsoft.com/office/drawing/2014/main" id="{7342CCD7-7D81-4A77-84FF-E1437D3150DC}"/>
            </a:ext>
          </a:extLst>
        </xdr:cNvPr>
        <xdr:cNvCxnSpPr/>
      </xdr:nvCxnSpPr>
      <xdr:spPr>
        <a:xfrm flipH="1" flipV="1">
          <a:off x="9635067" y="3623733"/>
          <a:ext cx="753533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16934</xdr:colOff>
      <xdr:row>22</xdr:row>
      <xdr:rowOff>101599</xdr:rowOff>
    </xdr:from>
    <xdr:to>
      <xdr:col>14</xdr:col>
      <xdr:colOff>795867</xdr:colOff>
      <xdr:row>23</xdr:row>
      <xdr:rowOff>76200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709E7D7A-8C68-4821-AFF5-6667F85B6AB5}"/>
            </a:ext>
          </a:extLst>
        </xdr:cNvPr>
        <xdr:cNvCxnSpPr/>
      </xdr:nvCxnSpPr>
      <xdr:spPr>
        <a:xfrm flipH="1">
          <a:off x="9643534" y="4199466"/>
          <a:ext cx="778933" cy="1608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25401</xdr:colOff>
      <xdr:row>23</xdr:row>
      <xdr:rowOff>84667</xdr:rowOff>
    </xdr:from>
    <xdr:to>
      <xdr:col>14</xdr:col>
      <xdr:colOff>778934</xdr:colOff>
      <xdr:row>24</xdr:row>
      <xdr:rowOff>84666</xdr:rowOff>
    </xdr:to>
    <xdr:cxnSp macro="">
      <xdr:nvCxnSpPr>
        <xdr:cNvPr id="33" name="Straight Arrow Connector 32">
          <a:extLst>
            <a:ext uri="{FF2B5EF4-FFF2-40B4-BE49-F238E27FC236}">
              <a16:creationId xmlns:a16="http://schemas.microsoft.com/office/drawing/2014/main" id="{FE75C636-4363-4D6D-A0BA-AE70281E4C7F}"/>
            </a:ext>
          </a:extLst>
        </xdr:cNvPr>
        <xdr:cNvCxnSpPr/>
      </xdr:nvCxnSpPr>
      <xdr:spPr>
        <a:xfrm flipH="1" flipV="1">
          <a:off x="9652001" y="4368800"/>
          <a:ext cx="753533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26</xdr:row>
      <xdr:rowOff>101600</xdr:rowOff>
    </xdr:from>
    <xdr:to>
      <xdr:col>14</xdr:col>
      <xdr:colOff>778933</xdr:colOff>
      <xdr:row>27</xdr:row>
      <xdr:rowOff>76200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7DB2784C-5CB2-4CCE-8826-8DFB8AD750F7}"/>
            </a:ext>
          </a:extLst>
        </xdr:cNvPr>
        <xdr:cNvCxnSpPr/>
      </xdr:nvCxnSpPr>
      <xdr:spPr>
        <a:xfrm flipH="1">
          <a:off x="9626600" y="4944533"/>
          <a:ext cx="778933" cy="1608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8467</xdr:colOff>
      <xdr:row>27</xdr:row>
      <xdr:rowOff>84667</xdr:rowOff>
    </xdr:from>
    <xdr:to>
      <xdr:col>14</xdr:col>
      <xdr:colOff>762000</xdr:colOff>
      <xdr:row>28</xdr:row>
      <xdr:rowOff>84666</xdr:rowOff>
    </xdr:to>
    <xdr:cxnSp macro="">
      <xdr:nvCxnSpPr>
        <xdr:cNvPr id="35" name="Straight Arrow Connector 34">
          <a:extLst>
            <a:ext uri="{FF2B5EF4-FFF2-40B4-BE49-F238E27FC236}">
              <a16:creationId xmlns:a16="http://schemas.microsoft.com/office/drawing/2014/main" id="{CAEFE760-BACA-4BAF-B281-39D4C6BB2C74}"/>
            </a:ext>
          </a:extLst>
        </xdr:cNvPr>
        <xdr:cNvCxnSpPr/>
      </xdr:nvCxnSpPr>
      <xdr:spPr>
        <a:xfrm flipH="1" flipV="1">
          <a:off x="9635067" y="5113867"/>
          <a:ext cx="753533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16933</xdr:colOff>
      <xdr:row>23</xdr:row>
      <xdr:rowOff>101600</xdr:rowOff>
    </xdr:from>
    <xdr:to>
      <xdr:col>12</xdr:col>
      <xdr:colOff>795867</xdr:colOff>
      <xdr:row>25</xdr:row>
      <xdr:rowOff>84666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796A0A8A-3FAF-4991-92D6-79D80842DE31}"/>
            </a:ext>
          </a:extLst>
        </xdr:cNvPr>
        <xdr:cNvCxnSpPr/>
      </xdr:nvCxnSpPr>
      <xdr:spPr>
        <a:xfrm flipH="1">
          <a:off x="8017933" y="4385733"/>
          <a:ext cx="778934" cy="35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25400</xdr:colOff>
      <xdr:row>25</xdr:row>
      <xdr:rowOff>93133</xdr:rowOff>
    </xdr:from>
    <xdr:to>
      <xdr:col>13</xdr:col>
      <xdr:colOff>16933</xdr:colOff>
      <xdr:row>27</xdr:row>
      <xdr:rowOff>101600</xdr:rowOff>
    </xdr:to>
    <xdr:cxnSp macro="">
      <xdr:nvCxnSpPr>
        <xdr:cNvPr id="37" name="Straight Arrow Connector 36">
          <a:extLst>
            <a:ext uri="{FF2B5EF4-FFF2-40B4-BE49-F238E27FC236}">
              <a16:creationId xmlns:a16="http://schemas.microsoft.com/office/drawing/2014/main" id="{F18C4AE0-2A0B-4341-98D5-A5A7CB91C808}"/>
            </a:ext>
          </a:extLst>
        </xdr:cNvPr>
        <xdr:cNvCxnSpPr/>
      </xdr:nvCxnSpPr>
      <xdr:spPr>
        <a:xfrm flipH="1" flipV="1">
          <a:off x="8026400" y="4749800"/>
          <a:ext cx="804333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16933</xdr:colOff>
      <xdr:row>19</xdr:row>
      <xdr:rowOff>110066</xdr:rowOff>
    </xdr:from>
    <xdr:to>
      <xdr:col>12</xdr:col>
      <xdr:colOff>795867</xdr:colOff>
      <xdr:row>21</xdr:row>
      <xdr:rowOff>93133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AA53D937-1C85-4930-A17C-5646181521E3}"/>
            </a:ext>
          </a:extLst>
        </xdr:cNvPr>
        <xdr:cNvCxnSpPr/>
      </xdr:nvCxnSpPr>
      <xdr:spPr>
        <a:xfrm flipH="1">
          <a:off x="8017933" y="3649133"/>
          <a:ext cx="778934" cy="35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25400</xdr:colOff>
      <xdr:row>21</xdr:row>
      <xdr:rowOff>101600</xdr:rowOff>
    </xdr:from>
    <xdr:to>
      <xdr:col>13</xdr:col>
      <xdr:colOff>16933</xdr:colOff>
      <xdr:row>23</xdr:row>
      <xdr:rowOff>110067</xdr:rowOff>
    </xdr:to>
    <xdr:cxnSp macro="">
      <xdr:nvCxnSpPr>
        <xdr:cNvPr id="43" name="Straight Arrow Connector 42">
          <a:extLst>
            <a:ext uri="{FF2B5EF4-FFF2-40B4-BE49-F238E27FC236}">
              <a16:creationId xmlns:a16="http://schemas.microsoft.com/office/drawing/2014/main" id="{47EF0EB4-F1A9-4250-AEAF-FACB58F20AE3}"/>
            </a:ext>
          </a:extLst>
        </xdr:cNvPr>
        <xdr:cNvCxnSpPr/>
      </xdr:nvCxnSpPr>
      <xdr:spPr>
        <a:xfrm flipH="1" flipV="1">
          <a:off x="8026400" y="4013200"/>
          <a:ext cx="804333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8466</xdr:colOff>
      <xdr:row>15</xdr:row>
      <xdr:rowOff>110066</xdr:rowOff>
    </xdr:from>
    <xdr:to>
      <xdr:col>12</xdr:col>
      <xdr:colOff>787400</xdr:colOff>
      <xdr:row>17</xdr:row>
      <xdr:rowOff>93133</xdr:rowOff>
    </xdr:to>
    <xdr:cxnSp macro="">
      <xdr:nvCxnSpPr>
        <xdr:cNvPr id="44" name="Straight Arrow Connector 43">
          <a:extLst>
            <a:ext uri="{FF2B5EF4-FFF2-40B4-BE49-F238E27FC236}">
              <a16:creationId xmlns:a16="http://schemas.microsoft.com/office/drawing/2014/main" id="{A2A8AFFD-55EF-49CB-9534-ADA710F63202}"/>
            </a:ext>
          </a:extLst>
        </xdr:cNvPr>
        <xdr:cNvCxnSpPr/>
      </xdr:nvCxnSpPr>
      <xdr:spPr>
        <a:xfrm flipH="1">
          <a:off x="8009466" y="2904066"/>
          <a:ext cx="778934" cy="35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16933</xdr:colOff>
      <xdr:row>17</xdr:row>
      <xdr:rowOff>101600</xdr:rowOff>
    </xdr:from>
    <xdr:to>
      <xdr:col>13</xdr:col>
      <xdr:colOff>8466</xdr:colOff>
      <xdr:row>19</xdr:row>
      <xdr:rowOff>110066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7C7A14D3-4792-41EE-9C3D-5DFCD7ED4B4E}"/>
            </a:ext>
          </a:extLst>
        </xdr:cNvPr>
        <xdr:cNvCxnSpPr/>
      </xdr:nvCxnSpPr>
      <xdr:spPr>
        <a:xfrm flipH="1" flipV="1">
          <a:off x="8017933" y="3268133"/>
          <a:ext cx="804333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804332</xdr:colOff>
      <xdr:row>17</xdr:row>
      <xdr:rowOff>110067</xdr:rowOff>
    </xdr:from>
    <xdr:to>
      <xdr:col>10</xdr:col>
      <xdr:colOff>770466</xdr:colOff>
      <xdr:row>19</xdr:row>
      <xdr:rowOff>93133</xdr:rowOff>
    </xdr:to>
    <xdr:cxnSp macro="">
      <xdr:nvCxnSpPr>
        <xdr:cNvPr id="46" name="Straight Arrow Connector 45">
          <a:extLst>
            <a:ext uri="{FF2B5EF4-FFF2-40B4-BE49-F238E27FC236}">
              <a16:creationId xmlns:a16="http://schemas.microsoft.com/office/drawing/2014/main" id="{FC419939-A1F8-45DA-9806-C5FD0687BA7B}"/>
            </a:ext>
          </a:extLst>
        </xdr:cNvPr>
        <xdr:cNvCxnSpPr/>
      </xdr:nvCxnSpPr>
      <xdr:spPr>
        <a:xfrm flipH="1">
          <a:off x="6366932" y="3276600"/>
          <a:ext cx="778934" cy="35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812799</xdr:colOff>
      <xdr:row>19</xdr:row>
      <xdr:rowOff>101600</xdr:rowOff>
    </xdr:from>
    <xdr:to>
      <xdr:col>10</xdr:col>
      <xdr:colOff>804332</xdr:colOff>
      <xdr:row>21</xdr:row>
      <xdr:rowOff>110067</xdr:rowOff>
    </xdr:to>
    <xdr:cxnSp macro="">
      <xdr:nvCxnSpPr>
        <xdr:cNvPr id="47" name="Straight Arrow Connector 46">
          <a:extLst>
            <a:ext uri="{FF2B5EF4-FFF2-40B4-BE49-F238E27FC236}">
              <a16:creationId xmlns:a16="http://schemas.microsoft.com/office/drawing/2014/main" id="{BF2D9E91-881F-4B4A-B6B4-9EBD69A57CAB}"/>
            </a:ext>
          </a:extLst>
        </xdr:cNvPr>
        <xdr:cNvCxnSpPr/>
      </xdr:nvCxnSpPr>
      <xdr:spPr>
        <a:xfrm flipH="1" flipV="1">
          <a:off x="6375399" y="3640667"/>
          <a:ext cx="804333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16932</xdr:colOff>
      <xdr:row>21</xdr:row>
      <xdr:rowOff>93133</xdr:rowOff>
    </xdr:from>
    <xdr:to>
      <xdr:col>10</xdr:col>
      <xdr:colOff>795866</xdr:colOff>
      <xdr:row>23</xdr:row>
      <xdr:rowOff>76200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4882726D-35FB-4AC7-83A6-B93BF08F4231}"/>
            </a:ext>
          </a:extLst>
        </xdr:cNvPr>
        <xdr:cNvCxnSpPr/>
      </xdr:nvCxnSpPr>
      <xdr:spPr>
        <a:xfrm flipH="1">
          <a:off x="6392332" y="4004733"/>
          <a:ext cx="778934" cy="35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25399</xdr:colOff>
      <xdr:row>23</xdr:row>
      <xdr:rowOff>84667</xdr:rowOff>
    </xdr:from>
    <xdr:to>
      <xdr:col>11</xdr:col>
      <xdr:colOff>16932</xdr:colOff>
      <xdr:row>25</xdr:row>
      <xdr:rowOff>93133</xdr:rowOff>
    </xdr:to>
    <xdr:cxnSp macro="">
      <xdr:nvCxnSpPr>
        <xdr:cNvPr id="49" name="Straight Arrow Connector 48">
          <a:extLst>
            <a:ext uri="{FF2B5EF4-FFF2-40B4-BE49-F238E27FC236}">
              <a16:creationId xmlns:a16="http://schemas.microsoft.com/office/drawing/2014/main" id="{A5ABB362-EFDB-4302-A604-495028628105}"/>
            </a:ext>
          </a:extLst>
        </xdr:cNvPr>
        <xdr:cNvCxnSpPr/>
      </xdr:nvCxnSpPr>
      <xdr:spPr>
        <a:xfrm flipH="1" flipV="1">
          <a:off x="6400799" y="4368800"/>
          <a:ext cx="804333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812799</xdr:colOff>
      <xdr:row>19</xdr:row>
      <xdr:rowOff>93133</xdr:rowOff>
    </xdr:from>
    <xdr:to>
      <xdr:col>8</xdr:col>
      <xdr:colOff>778933</xdr:colOff>
      <xdr:row>21</xdr:row>
      <xdr:rowOff>76200</xdr:rowOff>
    </xdr:to>
    <xdr:cxnSp macro="">
      <xdr:nvCxnSpPr>
        <xdr:cNvPr id="50" name="Straight Arrow Connector 49">
          <a:extLst>
            <a:ext uri="{FF2B5EF4-FFF2-40B4-BE49-F238E27FC236}">
              <a16:creationId xmlns:a16="http://schemas.microsoft.com/office/drawing/2014/main" id="{183EFF14-8A32-4778-813A-4377891D2826}"/>
            </a:ext>
          </a:extLst>
        </xdr:cNvPr>
        <xdr:cNvCxnSpPr/>
      </xdr:nvCxnSpPr>
      <xdr:spPr>
        <a:xfrm flipH="1">
          <a:off x="4749799" y="3632200"/>
          <a:ext cx="778934" cy="355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8466</xdr:colOff>
      <xdr:row>21</xdr:row>
      <xdr:rowOff>84667</xdr:rowOff>
    </xdr:from>
    <xdr:to>
      <xdr:col>8</xdr:col>
      <xdr:colOff>812799</xdr:colOff>
      <xdr:row>23</xdr:row>
      <xdr:rowOff>93134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31490F45-0055-4634-9DB0-F2CF57B05E9E}"/>
            </a:ext>
          </a:extLst>
        </xdr:cNvPr>
        <xdr:cNvCxnSpPr/>
      </xdr:nvCxnSpPr>
      <xdr:spPr>
        <a:xfrm flipH="1" flipV="1">
          <a:off x="4758266" y="3996267"/>
          <a:ext cx="804333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7</xdr:row>
      <xdr:rowOff>0</xdr:rowOff>
    </xdr:from>
    <xdr:to>
      <xdr:col>21</xdr:col>
      <xdr:colOff>42333</xdr:colOff>
      <xdr:row>22</xdr:row>
      <xdr:rowOff>148167</xdr:rowOff>
    </xdr:to>
    <xdr:sp macro="" textlink="">
      <xdr:nvSpPr>
        <xdr:cNvPr id="2" name="Arrow: Curved Left 1">
          <a:extLst>
            <a:ext uri="{FF2B5EF4-FFF2-40B4-BE49-F238E27FC236}">
              <a16:creationId xmlns:a16="http://schemas.microsoft.com/office/drawing/2014/main" id="{A7C3E285-599A-44B5-92ED-74E9AE02D42A}"/>
            </a:ext>
          </a:extLst>
        </xdr:cNvPr>
        <xdr:cNvSpPr/>
      </xdr:nvSpPr>
      <xdr:spPr>
        <a:xfrm>
          <a:off x="11635740" y="1341120"/>
          <a:ext cx="1261533" cy="3005667"/>
        </a:xfrm>
        <a:prstGeom prst="curved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601980</xdr:colOff>
      <xdr:row>2</xdr:row>
      <xdr:rowOff>45720</xdr:rowOff>
    </xdr:from>
    <xdr:to>
      <xdr:col>12</xdr:col>
      <xdr:colOff>229446</xdr:colOff>
      <xdr:row>4</xdr:row>
      <xdr:rowOff>89746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B817725E-6945-4978-B908-762610EB74D7}"/>
            </a:ext>
          </a:extLst>
        </xdr:cNvPr>
        <xdr:cNvSpPr/>
      </xdr:nvSpPr>
      <xdr:spPr>
        <a:xfrm>
          <a:off x="5478780" y="419100"/>
          <a:ext cx="2065866" cy="440266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Base Tree</a:t>
          </a:r>
        </a:p>
      </xdr:txBody>
    </xdr:sp>
    <xdr:clientData/>
  </xdr:twoCellAnchor>
  <xdr:twoCellAnchor>
    <xdr:from>
      <xdr:col>9</xdr:col>
      <xdr:colOff>129540</xdr:colOff>
      <xdr:row>12</xdr:row>
      <xdr:rowOff>0</xdr:rowOff>
    </xdr:from>
    <xdr:to>
      <xdr:col>12</xdr:col>
      <xdr:colOff>396240</xdr:colOff>
      <xdr:row>14</xdr:row>
      <xdr:rowOff>15240</xdr:rowOff>
    </xdr:to>
    <xdr:sp macro="" textlink="">
      <xdr:nvSpPr>
        <xdr:cNvPr id="5" name="Arrow: Left 4">
          <a:extLst>
            <a:ext uri="{FF2B5EF4-FFF2-40B4-BE49-F238E27FC236}">
              <a16:creationId xmlns:a16="http://schemas.microsoft.com/office/drawing/2014/main" id="{2B82D593-DA87-10C3-412E-FE48D78CF272}"/>
            </a:ext>
          </a:extLst>
        </xdr:cNvPr>
        <xdr:cNvSpPr/>
      </xdr:nvSpPr>
      <xdr:spPr>
        <a:xfrm>
          <a:off x="5615940" y="2293620"/>
          <a:ext cx="2095500" cy="39624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Option Tree</a:t>
          </a:r>
        </a:p>
      </xdr:txBody>
    </xdr:sp>
    <xdr:clientData/>
  </xdr:twoCellAnchor>
  <xdr:twoCellAnchor>
    <xdr:from>
      <xdr:col>13</xdr:col>
      <xdr:colOff>652782</xdr:colOff>
      <xdr:row>13</xdr:row>
      <xdr:rowOff>110067</xdr:rowOff>
    </xdr:from>
    <xdr:to>
      <xdr:col>15</xdr:col>
      <xdr:colOff>0</xdr:colOff>
      <xdr:row>15</xdr:row>
      <xdr:rowOff>114300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97F51FF0-10C7-4AA2-B506-538249DF4BC0}"/>
            </a:ext>
          </a:extLst>
        </xdr:cNvPr>
        <xdr:cNvCxnSpPr/>
      </xdr:nvCxnSpPr>
      <xdr:spPr>
        <a:xfrm flipH="1">
          <a:off x="8907782" y="2548467"/>
          <a:ext cx="701885" cy="3767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662943</xdr:colOff>
      <xdr:row>15</xdr:row>
      <xdr:rowOff>99060</xdr:rowOff>
    </xdr:from>
    <xdr:to>
      <xdr:col>15</xdr:col>
      <xdr:colOff>849</xdr:colOff>
      <xdr:row>17</xdr:row>
      <xdr:rowOff>106680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D03ECF76-0544-489F-8506-0904D3997774}"/>
            </a:ext>
          </a:extLst>
        </xdr:cNvPr>
        <xdr:cNvCxnSpPr/>
      </xdr:nvCxnSpPr>
      <xdr:spPr>
        <a:xfrm flipH="1" flipV="1">
          <a:off x="8917943" y="2909993"/>
          <a:ext cx="692573" cy="38015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33867</xdr:colOff>
      <xdr:row>17</xdr:row>
      <xdr:rowOff>83820</xdr:rowOff>
    </xdr:from>
    <xdr:to>
      <xdr:col>14</xdr:col>
      <xdr:colOff>639236</xdr:colOff>
      <xdr:row>19</xdr:row>
      <xdr:rowOff>101600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FD16A8CD-51E7-4660-8ECC-83A73DE7C8EE}"/>
            </a:ext>
          </a:extLst>
        </xdr:cNvPr>
        <xdr:cNvCxnSpPr/>
      </xdr:nvCxnSpPr>
      <xdr:spPr>
        <a:xfrm flipH="1">
          <a:off x="8966200" y="3267287"/>
          <a:ext cx="605369" cy="39031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645162</xdr:colOff>
      <xdr:row>19</xdr:row>
      <xdr:rowOff>83820</xdr:rowOff>
    </xdr:from>
    <xdr:to>
      <xdr:col>15</xdr:col>
      <xdr:colOff>50802</xdr:colOff>
      <xdr:row>21</xdr:row>
      <xdr:rowOff>91440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68707528-5326-49C4-BEDF-69BE9D910B8C}"/>
            </a:ext>
          </a:extLst>
        </xdr:cNvPr>
        <xdr:cNvCxnSpPr/>
      </xdr:nvCxnSpPr>
      <xdr:spPr>
        <a:xfrm flipH="1" flipV="1">
          <a:off x="8900162" y="3639820"/>
          <a:ext cx="760307" cy="38015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660400</xdr:colOff>
      <xdr:row>21</xdr:row>
      <xdr:rowOff>101600</xdr:rowOff>
    </xdr:from>
    <xdr:to>
      <xdr:col>15</xdr:col>
      <xdr:colOff>16933</xdr:colOff>
      <xdr:row>23</xdr:row>
      <xdr:rowOff>93133</xdr:rowOff>
    </xdr:to>
    <xdr:cxnSp macro="">
      <xdr:nvCxnSpPr>
        <xdr:cNvPr id="17" name="Straight Arrow Connector 16">
          <a:extLst>
            <a:ext uri="{FF2B5EF4-FFF2-40B4-BE49-F238E27FC236}">
              <a16:creationId xmlns:a16="http://schemas.microsoft.com/office/drawing/2014/main" id="{29B0E447-DF29-48B6-9EA0-999A6E8FE773}"/>
            </a:ext>
          </a:extLst>
        </xdr:cNvPr>
        <xdr:cNvCxnSpPr/>
      </xdr:nvCxnSpPr>
      <xdr:spPr>
        <a:xfrm flipH="1">
          <a:off x="8915400" y="4030133"/>
          <a:ext cx="711200" cy="36406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652782</xdr:colOff>
      <xdr:row>23</xdr:row>
      <xdr:rowOff>76200</xdr:rowOff>
    </xdr:from>
    <xdr:to>
      <xdr:col>15</xdr:col>
      <xdr:colOff>42333</xdr:colOff>
      <xdr:row>25</xdr:row>
      <xdr:rowOff>93133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AA062FF0-1C22-4960-B8E2-7A54103F7F9F}"/>
            </a:ext>
          </a:extLst>
        </xdr:cNvPr>
        <xdr:cNvCxnSpPr/>
      </xdr:nvCxnSpPr>
      <xdr:spPr>
        <a:xfrm flipH="1" flipV="1">
          <a:off x="8907782" y="4377267"/>
          <a:ext cx="744218" cy="3894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594360</xdr:colOff>
      <xdr:row>16</xdr:row>
      <xdr:rowOff>99060</xdr:rowOff>
    </xdr:from>
    <xdr:to>
      <xdr:col>12</xdr:col>
      <xdr:colOff>632460</xdr:colOff>
      <xdr:row>18</xdr:row>
      <xdr:rowOff>99060</xdr:rowOff>
    </xdr:to>
    <xdr:cxnSp macro="">
      <xdr:nvCxnSpPr>
        <xdr:cNvPr id="19" name="Straight Arrow Connector 18">
          <a:extLst>
            <a:ext uri="{FF2B5EF4-FFF2-40B4-BE49-F238E27FC236}">
              <a16:creationId xmlns:a16="http://schemas.microsoft.com/office/drawing/2014/main" id="{1730E81E-137A-47FC-B27F-E69F2AB2FA92}"/>
            </a:ext>
          </a:extLst>
        </xdr:cNvPr>
        <xdr:cNvCxnSpPr/>
      </xdr:nvCxnSpPr>
      <xdr:spPr>
        <a:xfrm flipH="1">
          <a:off x="7299960" y="3154680"/>
          <a:ext cx="647700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579120</xdr:colOff>
      <xdr:row>18</xdr:row>
      <xdr:rowOff>83820</xdr:rowOff>
    </xdr:from>
    <xdr:to>
      <xdr:col>13</xdr:col>
      <xdr:colOff>7620</xdr:colOff>
      <xdr:row>18</xdr:row>
      <xdr:rowOff>106680</xdr:rowOff>
    </xdr:to>
    <xdr:cxnSp macro="">
      <xdr:nvCxnSpPr>
        <xdr:cNvPr id="20" name="Straight Arrow Connector 19">
          <a:extLst>
            <a:ext uri="{FF2B5EF4-FFF2-40B4-BE49-F238E27FC236}">
              <a16:creationId xmlns:a16="http://schemas.microsoft.com/office/drawing/2014/main" id="{07302F47-3FA6-4A45-9B66-1645EB364076}"/>
            </a:ext>
          </a:extLst>
        </xdr:cNvPr>
        <xdr:cNvCxnSpPr/>
      </xdr:nvCxnSpPr>
      <xdr:spPr>
        <a:xfrm flipH="1" flipV="1">
          <a:off x="7284720" y="3520440"/>
          <a:ext cx="701040" cy="228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594360</xdr:colOff>
      <xdr:row>18</xdr:row>
      <xdr:rowOff>114300</xdr:rowOff>
    </xdr:from>
    <xdr:to>
      <xdr:col>12</xdr:col>
      <xdr:colOff>632460</xdr:colOff>
      <xdr:row>20</xdr:row>
      <xdr:rowOff>114300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36C63C2E-1390-4E81-A7DB-37861F46595D}"/>
            </a:ext>
          </a:extLst>
        </xdr:cNvPr>
        <xdr:cNvCxnSpPr/>
      </xdr:nvCxnSpPr>
      <xdr:spPr>
        <a:xfrm flipH="1">
          <a:off x="7299960" y="3550920"/>
          <a:ext cx="647700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579120</xdr:colOff>
      <xdr:row>20</xdr:row>
      <xdr:rowOff>99060</xdr:rowOff>
    </xdr:from>
    <xdr:to>
      <xdr:col>12</xdr:col>
      <xdr:colOff>632460</xdr:colOff>
      <xdr:row>22</xdr:row>
      <xdr:rowOff>91440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10955BB4-F262-45AD-9CD8-F3900375ED64}"/>
            </a:ext>
          </a:extLst>
        </xdr:cNvPr>
        <xdr:cNvCxnSpPr/>
      </xdr:nvCxnSpPr>
      <xdr:spPr>
        <a:xfrm flipH="1" flipV="1">
          <a:off x="7284720" y="3916680"/>
          <a:ext cx="662940" cy="37338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644315</xdr:colOff>
      <xdr:row>18</xdr:row>
      <xdr:rowOff>93134</xdr:rowOff>
    </xdr:from>
    <xdr:to>
      <xdr:col>10</xdr:col>
      <xdr:colOff>660400</xdr:colOff>
      <xdr:row>19</xdr:row>
      <xdr:rowOff>91440</xdr:rowOff>
    </xdr:to>
    <xdr:cxnSp macro="">
      <xdr:nvCxnSpPr>
        <xdr:cNvPr id="29" name="Straight Arrow Connector 28">
          <a:extLst>
            <a:ext uri="{FF2B5EF4-FFF2-40B4-BE49-F238E27FC236}">
              <a16:creationId xmlns:a16="http://schemas.microsoft.com/office/drawing/2014/main" id="{6291667D-96DC-434E-8CF6-071726B7692C}"/>
            </a:ext>
          </a:extLst>
        </xdr:cNvPr>
        <xdr:cNvCxnSpPr/>
      </xdr:nvCxnSpPr>
      <xdr:spPr>
        <a:xfrm flipH="1">
          <a:off x="6189982" y="3462867"/>
          <a:ext cx="693418" cy="18457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660400</xdr:colOff>
      <xdr:row>19</xdr:row>
      <xdr:rowOff>93133</xdr:rowOff>
    </xdr:from>
    <xdr:to>
      <xdr:col>11</xdr:col>
      <xdr:colOff>8467</xdr:colOff>
      <xdr:row>20</xdr:row>
      <xdr:rowOff>84666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2A6A3AA0-5F16-4B96-8DDF-27A5619451FE}"/>
            </a:ext>
          </a:extLst>
        </xdr:cNvPr>
        <xdr:cNvCxnSpPr/>
      </xdr:nvCxnSpPr>
      <xdr:spPr>
        <a:xfrm flipH="1" flipV="1">
          <a:off x="6206067" y="3649133"/>
          <a:ext cx="702733" cy="177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6773</xdr:colOff>
      <xdr:row>12</xdr:row>
      <xdr:rowOff>67734</xdr:rowOff>
    </xdr:from>
    <xdr:to>
      <xdr:col>17</xdr:col>
      <xdr:colOff>8467</xdr:colOff>
      <xdr:row>13</xdr:row>
      <xdr:rowOff>99906</xdr:rowOff>
    </xdr:to>
    <xdr:cxnSp macro="">
      <xdr:nvCxnSpPr>
        <xdr:cNvPr id="37" name="Straight Arrow Connector 36">
          <a:extLst>
            <a:ext uri="{FF2B5EF4-FFF2-40B4-BE49-F238E27FC236}">
              <a16:creationId xmlns:a16="http://schemas.microsoft.com/office/drawing/2014/main" id="{C90C9CFB-04A6-4B2E-88DF-8F9CF8415520}"/>
            </a:ext>
          </a:extLst>
        </xdr:cNvPr>
        <xdr:cNvCxnSpPr/>
      </xdr:nvCxnSpPr>
      <xdr:spPr>
        <a:xfrm flipH="1">
          <a:off x="10293773" y="2319867"/>
          <a:ext cx="679027" cy="2184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16934</xdr:colOff>
      <xdr:row>13</xdr:row>
      <xdr:rowOff>84666</xdr:rowOff>
    </xdr:from>
    <xdr:to>
      <xdr:col>16</xdr:col>
      <xdr:colOff>668868</xdr:colOff>
      <xdr:row>14</xdr:row>
      <xdr:rowOff>101600</xdr:rowOff>
    </xdr:to>
    <xdr:cxnSp macro="">
      <xdr:nvCxnSpPr>
        <xdr:cNvPr id="38" name="Straight Arrow Connector 37">
          <a:extLst>
            <a:ext uri="{FF2B5EF4-FFF2-40B4-BE49-F238E27FC236}">
              <a16:creationId xmlns:a16="http://schemas.microsoft.com/office/drawing/2014/main" id="{9701B373-2DB1-4974-AE6A-089C4A5C729B}"/>
            </a:ext>
          </a:extLst>
        </xdr:cNvPr>
        <xdr:cNvCxnSpPr/>
      </xdr:nvCxnSpPr>
      <xdr:spPr>
        <a:xfrm flipH="1" flipV="1">
          <a:off x="10303934" y="2523066"/>
          <a:ext cx="651934" cy="2032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675639</xdr:colOff>
      <xdr:row>16</xdr:row>
      <xdr:rowOff>76200</xdr:rowOff>
    </xdr:from>
    <xdr:to>
      <xdr:col>17</xdr:col>
      <xdr:colOff>0</xdr:colOff>
      <xdr:row>17</xdr:row>
      <xdr:rowOff>108372</xdr:rowOff>
    </xdr:to>
    <xdr:cxnSp macro="">
      <xdr:nvCxnSpPr>
        <xdr:cNvPr id="43" name="Straight Arrow Connector 42">
          <a:extLst>
            <a:ext uri="{FF2B5EF4-FFF2-40B4-BE49-F238E27FC236}">
              <a16:creationId xmlns:a16="http://schemas.microsoft.com/office/drawing/2014/main" id="{86BC8904-9CA1-4CFF-BC6F-975D4CA46734}"/>
            </a:ext>
          </a:extLst>
        </xdr:cNvPr>
        <xdr:cNvCxnSpPr/>
      </xdr:nvCxnSpPr>
      <xdr:spPr>
        <a:xfrm flipH="1">
          <a:off x="10285306" y="3073400"/>
          <a:ext cx="679027" cy="2184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8467</xdr:colOff>
      <xdr:row>17</xdr:row>
      <xdr:rowOff>93132</xdr:rowOff>
    </xdr:from>
    <xdr:to>
      <xdr:col>16</xdr:col>
      <xdr:colOff>660401</xdr:colOff>
      <xdr:row>18</xdr:row>
      <xdr:rowOff>110067</xdr:rowOff>
    </xdr:to>
    <xdr:cxnSp macro="">
      <xdr:nvCxnSpPr>
        <xdr:cNvPr id="44" name="Straight Arrow Connector 43">
          <a:extLst>
            <a:ext uri="{FF2B5EF4-FFF2-40B4-BE49-F238E27FC236}">
              <a16:creationId xmlns:a16="http://schemas.microsoft.com/office/drawing/2014/main" id="{8E97C6CC-3225-487F-BB8B-02AFE1329BD3}"/>
            </a:ext>
          </a:extLst>
        </xdr:cNvPr>
        <xdr:cNvCxnSpPr/>
      </xdr:nvCxnSpPr>
      <xdr:spPr>
        <a:xfrm flipH="1" flipV="1">
          <a:off x="10295467" y="3276599"/>
          <a:ext cx="651934" cy="2032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675639</xdr:colOff>
      <xdr:row>20</xdr:row>
      <xdr:rowOff>67733</xdr:rowOff>
    </xdr:from>
    <xdr:to>
      <xdr:col>17</xdr:col>
      <xdr:colOff>0</xdr:colOff>
      <xdr:row>21</xdr:row>
      <xdr:rowOff>99906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12392C9E-2D18-4074-8676-F440FC0BB1EA}"/>
            </a:ext>
          </a:extLst>
        </xdr:cNvPr>
        <xdr:cNvCxnSpPr/>
      </xdr:nvCxnSpPr>
      <xdr:spPr>
        <a:xfrm flipH="1">
          <a:off x="10285306" y="3810000"/>
          <a:ext cx="679027" cy="2184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8467</xdr:colOff>
      <xdr:row>21</xdr:row>
      <xdr:rowOff>84666</xdr:rowOff>
    </xdr:from>
    <xdr:to>
      <xdr:col>16</xdr:col>
      <xdr:colOff>660401</xdr:colOff>
      <xdr:row>22</xdr:row>
      <xdr:rowOff>101600</xdr:rowOff>
    </xdr:to>
    <xdr:cxnSp macro="">
      <xdr:nvCxnSpPr>
        <xdr:cNvPr id="46" name="Straight Arrow Connector 45">
          <a:extLst>
            <a:ext uri="{FF2B5EF4-FFF2-40B4-BE49-F238E27FC236}">
              <a16:creationId xmlns:a16="http://schemas.microsoft.com/office/drawing/2014/main" id="{425E1038-980A-4179-83E8-785F2F5B2E28}"/>
            </a:ext>
          </a:extLst>
        </xdr:cNvPr>
        <xdr:cNvCxnSpPr/>
      </xdr:nvCxnSpPr>
      <xdr:spPr>
        <a:xfrm flipH="1" flipV="1">
          <a:off x="10295467" y="4013199"/>
          <a:ext cx="651934" cy="2032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6773</xdr:colOff>
      <xdr:row>24</xdr:row>
      <xdr:rowOff>76201</xdr:rowOff>
    </xdr:from>
    <xdr:to>
      <xdr:col>17</xdr:col>
      <xdr:colOff>8467</xdr:colOff>
      <xdr:row>25</xdr:row>
      <xdr:rowOff>108373</xdr:rowOff>
    </xdr:to>
    <xdr:cxnSp macro="">
      <xdr:nvCxnSpPr>
        <xdr:cNvPr id="47" name="Straight Arrow Connector 46">
          <a:extLst>
            <a:ext uri="{FF2B5EF4-FFF2-40B4-BE49-F238E27FC236}">
              <a16:creationId xmlns:a16="http://schemas.microsoft.com/office/drawing/2014/main" id="{6F004095-3F75-41CD-A276-5AD7401BAC30}"/>
            </a:ext>
          </a:extLst>
        </xdr:cNvPr>
        <xdr:cNvCxnSpPr/>
      </xdr:nvCxnSpPr>
      <xdr:spPr>
        <a:xfrm flipH="1">
          <a:off x="10293773" y="4563534"/>
          <a:ext cx="679027" cy="21843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25401</xdr:colOff>
      <xdr:row>25</xdr:row>
      <xdr:rowOff>93133</xdr:rowOff>
    </xdr:from>
    <xdr:to>
      <xdr:col>17</xdr:col>
      <xdr:colOff>2</xdr:colOff>
      <xdr:row>26</xdr:row>
      <xdr:rowOff>110067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5A96059F-FA35-4315-9DF2-3BD784374522}"/>
            </a:ext>
          </a:extLst>
        </xdr:cNvPr>
        <xdr:cNvCxnSpPr/>
      </xdr:nvCxnSpPr>
      <xdr:spPr>
        <a:xfrm flipH="1" flipV="1">
          <a:off x="10312401" y="4766733"/>
          <a:ext cx="651934" cy="2032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668866</xdr:colOff>
      <xdr:row>5</xdr:row>
      <xdr:rowOff>101600</xdr:rowOff>
    </xdr:from>
    <xdr:to>
      <xdr:col>11</xdr:col>
      <xdr:colOff>8467</xdr:colOff>
      <xdr:row>6</xdr:row>
      <xdr:rowOff>101600</xdr:rowOff>
    </xdr:to>
    <xdr:cxnSp macro="">
      <xdr:nvCxnSpPr>
        <xdr:cNvPr id="49" name="Straight Arrow Connector 48">
          <a:extLst>
            <a:ext uri="{FF2B5EF4-FFF2-40B4-BE49-F238E27FC236}">
              <a16:creationId xmlns:a16="http://schemas.microsoft.com/office/drawing/2014/main" id="{6BB31B8F-851B-41B4-BB8C-ED8482AF4E06}"/>
            </a:ext>
          </a:extLst>
        </xdr:cNvPr>
        <xdr:cNvCxnSpPr/>
      </xdr:nvCxnSpPr>
      <xdr:spPr>
        <a:xfrm flipV="1">
          <a:off x="6214533" y="1049867"/>
          <a:ext cx="694267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6</xdr:row>
      <xdr:rowOff>93134</xdr:rowOff>
    </xdr:from>
    <xdr:to>
      <xdr:col>11</xdr:col>
      <xdr:colOff>8467</xdr:colOff>
      <xdr:row>7</xdr:row>
      <xdr:rowOff>110067</xdr:rowOff>
    </xdr:to>
    <xdr:cxnSp macro="">
      <xdr:nvCxnSpPr>
        <xdr:cNvPr id="52" name="Straight Arrow Connector 51">
          <a:extLst>
            <a:ext uri="{FF2B5EF4-FFF2-40B4-BE49-F238E27FC236}">
              <a16:creationId xmlns:a16="http://schemas.microsoft.com/office/drawing/2014/main" id="{F971978E-D674-421B-B4FE-EBD4E94954B4}"/>
            </a:ext>
          </a:extLst>
        </xdr:cNvPr>
        <xdr:cNvCxnSpPr/>
      </xdr:nvCxnSpPr>
      <xdr:spPr>
        <a:xfrm>
          <a:off x="6223000" y="1227667"/>
          <a:ext cx="68580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668867</xdr:colOff>
      <xdr:row>6</xdr:row>
      <xdr:rowOff>84668</xdr:rowOff>
    </xdr:from>
    <xdr:to>
      <xdr:col>13</xdr:col>
      <xdr:colOff>8467</xdr:colOff>
      <xdr:row>7</xdr:row>
      <xdr:rowOff>84667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6412B26F-BED2-4651-BD89-AB02B60B5EF1}"/>
            </a:ext>
          </a:extLst>
        </xdr:cNvPr>
        <xdr:cNvCxnSpPr/>
      </xdr:nvCxnSpPr>
      <xdr:spPr>
        <a:xfrm flipV="1">
          <a:off x="7569200" y="1219201"/>
          <a:ext cx="694267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7</xdr:row>
      <xdr:rowOff>76201</xdr:rowOff>
    </xdr:from>
    <xdr:to>
      <xdr:col>13</xdr:col>
      <xdr:colOff>8467</xdr:colOff>
      <xdr:row>8</xdr:row>
      <xdr:rowOff>93134</xdr:rowOff>
    </xdr:to>
    <xdr:cxnSp macro="">
      <xdr:nvCxnSpPr>
        <xdr:cNvPr id="56" name="Straight Arrow Connector 55">
          <a:extLst>
            <a:ext uri="{FF2B5EF4-FFF2-40B4-BE49-F238E27FC236}">
              <a16:creationId xmlns:a16="http://schemas.microsoft.com/office/drawing/2014/main" id="{35E29CB2-3FCC-4B6D-8CEF-FF64C40B62F5}"/>
            </a:ext>
          </a:extLst>
        </xdr:cNvPr>
        <xdr:cNvCxnSpPr/>
      </xdr:nvCxnSpPr>
      <xdr:spPr>
        <a:xfrm>
          <a:off x="7577667" y="1397001"/>
          <a:ext cx="68580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677333</xdr:colOff>
      <xdr:row>4</xdr:row>
      <xdr:rowOff>76201</xdr:rowOff>
    </xdr:from>
    <xdr:to>
      <xdr:col>13</xdr:col>
      <xdr:colOff>16933</xdr:colOff>
      <xdr:row>5</xdr:row>
      <xdr:rowOff>76200</xdr:rowOff>
    </xdr:to>
    <xdr:cxnSp macro="">
      <xdr:nvCxnSpPr>
        <xdr:cNvPr id="57" name="Straight Arrow Connector 56">
          <a:extLst>
            <a:ext uri="{FF2B5EF4-FFF2-40B4-BE49-F238E27FC236}">
              <a16:creationId xmlns:a16="http://schemas.microsoft.com/office/drawing/2014/main" id="{0F705DE5-7651-48EC-9011-F042E4613E60}"/>
            </a:ext>
          </a:extLst>
        </xdr:cNvPr>
        <xdr:cNvCxnSpPr/>
      </xdr:nvCxnSpPr>
      <xdr:spPr>
        <a:xfrm flipV="1">
          <a:off x="7577666" y="838201"/>
          <a:ext cx="694267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8466</xdr:colOff>
      <xdr:row>5</xdr:row>
      <xdr:rowOff>67734</xdr:rowOff>
    </xdr:from>
    <xdr:to>
      <xdr:col>13</xdr:col>
      <xdr:colOff>16933</xdr:colOff>
      <xdr:row>6</xdr:row>
      <xdr:rowOff>84668</xdr:rowOff>
    </xdr:to>
    <xdr:cxnSp macro="">
      <xdr:nvCxnSpPr>
        <xdr:cNvPr id="58" name="Straight Arrow Connector 57">
          <a:extLst>
            <a:ext uri="{FF2B5EF4-FFF2-40B4-BE49-F238E27FC236}">
              <a16:creationId xmlns:a16="http://schemas.microsoft.com/office/drawing/2014/main" id="{8A8924B8-A320-47E9-9584-7E47E40B2310}"/>
            </a:ext>
          </a:extLst>
        </xdr:cNvPr>
        <xdr:cNvCxnSpPr/>
      </xdr:nvCxnSpPr>
      <xdr:spPr>
        <a:xfrm>
          <a:off x="7586133" y="1016001"/>
          <a:ext cx="68580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7</xdr:row>
      <xdr:rowOff>93135</xdr:rowOff>
    </xdr:from>
    <xdr:to>
      <xdr:col>15</xdr:col>
      <xdr:colOff>16933</xdr:colOff>
      <xdr:row>8</xdr:row>
      <xdr:rowOff>93134</xdr:rowOff>
    </xdr:to>
    <xdr:cxnSp macro="">
      <xdr:nvCxnSpPr>
        <xdr:cNvPr id="59" name="Straight Arrow Connector 58">
          <a:extLst>
            <a:ext uri="{FF2B5EF4-FFF2-40B4-BE49-F238E27FC236}">
              <a16:creationId xmlns:a16="http://schemas.microsoft.com/office/drawing/2014/main" id="{30C38B4B-4487-4935-84A4-E1579C174B92}"/>
            </a:ext>
          </a:extLst>
        </xdr:cNvPr>
        <xdr:cNvCxnSpPr/>
      </xdr:nvCxnSpPr>
      <xdr:spPr>
        <a:xfrm flipV="1">
          <a:off x="8932333" y="1413935"/>
          <a:ext cx="694267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8467</xdr:colOff>
      <xdr:row>8</xdr:row>
      <xdr:rowOff>84668</xdr:rowOff>
    </xdr:from>
    <xdr:to>
      <xdr:col>15</xdr:col>
      <xdr:colOff>16933</xdr:colOff>
      <xdr:row>9</xdr:row>
      <xdr:rowOff>101602</xdr:rowOff>
    </xdr:to>
    <xdr:cxnSp macro="">
      <xdr:nvCxnSpPr>
        <xdr:cNvPr id="60" name="Straight Arrow Connector 59">
          <a:extLst>
            <a:ext uri="{FF2B5EF4-FFF2-40B4-BE49-F238E27FC236}">
              <a16:creationId xmlns:a16="http://schemas.microsoft.com/office/drawing/2014/main" id="{5777F332-B022-4E34-84FB-A43C51DF5BD7}"/>
            </a:ext>
          </a:extLst>
        </xdr:cNvPr>
        <xdr:cNvCxnSpPr/>
      </xdr:nvCxnSpPr>
      <xdr:spPr>
        <a:xfrm>
          <a:off x="8940800" y="1591735"/>
          <a:ext cx="68580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5</xdr:row>
      <xdr:rowOff>84668</xdr:rowOff>
    </xdr:from>
    <xdr:to>
      <xdr:col>15</xdr:col>
      <xdr:colOff>16933</xdr:colOff>
      <xdr:row>6</xdr:row>
      <xdr:rowOff>84668</xdr:rowOff>
    </xdr:to>
    <xdr:cxnSp macro="">
      <xdr:nvCxnSpPr>
        <xdr:cNvPr id="61" name="Straight Arrow Connector 60">
          <a:extLst>
            <a:ext uri="{FF2B5EF4-FFF2-40B4-BE49-F238E27FC236}">
              <a16:creationId xmlns:a16="http://schemas.microsoft.com/office/drawing/2014/main" id="{277260CA-5141-4D9C-84A7-F5B2E09A5B09}"/>
            </a:ext>
          </a:extLst>
        </xdr:cNvPr>
        <xdr:cNvCxnSpPr/>
      </xdr:nvCxnSpPr>
      <xdr:spPr>
        <a:xfrm flipV="1">
          <a:off x="8932333" y="1032935"/>
          <a:ext cx="694267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8467</xdr:colOff>
      <xdr:row>6</xdr:row>
      <xdr:rowOff>76202</xdr:rowOff>
    </xdr:from>
    <xdr:to>
      <xdr:col>15</xdr:col>
      <xdr:colOff>16933</xdr:colOff>
      <xdr:row>7</xdr:row>
      <xdr:rowOff>93135</xdr:rowOff>
    </xdr:to>
    <xdr:cxnSp macro="">
      <xdr:nvCxnSpPr>
        <xdr:cNvPr id="62" name="Straight Arrow Connector 61">
          <a:extLst>
            <a:ext uri="{FF2B5EF4-FFF2-40B4-BE49-F238E27FC236}">
              <a16:creationId xmlns:a16="http://schemas.microsoft.com/office/drawing/2014/main" id="{81A32B88-C8D3-41A5-82BE-9D717CCB791D}"/>
            </a:ext>
          </a:extLst>
        </xdr:cNvPr>
        <xdr:cNvCxnSpPr/>
      </xdr:nvCxnSpPr>
      <xdr:spPr>
        <a:xfrm>
          <a:off x="8940800" y="1210735"/>
          <a:ext cx="68580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668866</xdr:colOff>
      <xdr:row>3</xdr:row>
      <xdr:rowOff>118535</xdr:rowOff>
    </xdr:from>
    <xdr:to>
      <xdr:col>15</xdr:col>
      <xdr:colOff>8466</xdr:colOff>
      <xdr:row>4</xdr:row>
      <xdr:rowOff>93134</xdr:rowOff>
    </xdr:to>
    <xdr:cxnSp macro="">
      <xdr:nvCxnSpPr>
        <xdr:cNvPr id="63" name="Straight Arrow Connector 62">
          <a:extLst>
            <a:ext uri="{FF2B5EF4-FFF2-40B4-BE49-F238E27FC236}">
              <a16:creationId xmlns:a16="http://schemas.microsoft.com/office/drawing/2014/main" id="{A18C18C4-F1DB-4276-A83F-4DF588B80FC0}"/>
            </a:ext>
          </a:extLst>
        </xdr:cNvPr>
        <xdr:cNvCxnSpPr/>
      </xdr:nvCxnSpPr>
      <xdr:spPr>
        <a:xfrm flipV="1">
          <a:off x="8923866" y="668868"/>
          <a:ext cx="694267" cy="1862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4</xdr:row>
      <xdr:rowOff>84668</xdr:rowOff>
    </xdr:from>
    <xdr:to>
      <xdr:col>15</xdr:col>
      <xdr:colOff>8466</xdr:colOff>
      <xdr:row>5</xdr:row>
      <xdr:rowOff>101601</xdr:rowOff>
    </xdr:to>
    <xdr:cxnSp macro="">
      <xdr:nvCxnSpPr>
        <xdr:cNvPr id="64" name="Straight Arrow Connector 63">
          <a:extLst>
            <a:ext uri="{FF2B5EF4-FFF2-40B4-BE49-F238E27FC236}">
              <a16:creationId xmlns:a16="http://schemas.microsoft.com/office/drawing/2014/main" id="{ABD36A31-346F-45DD-817C-346CCB9C6E6D}"/>
            </a:ext>
          </a:extLst>
        </xdr:cNvPr>
        <xdr:cNvCxnSpPr/>
      </xdr:nvCxnSpPr>
      <xdr:spPr>
        <a:xfrm>
          <a:off x="8932333" y="846668"/>
          <a:ext cx="685800" cy="2032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CB6E5-876D-4581-9DF4-3233D622D78E}">
  <dimension ref="B3:ALN1012"/>
  <sheetViews>
    <sheetView showGridLines="0" tabSelected="1" zoomScale="90" zoomScaleNormal="90" workbookViewId="0">
      <selection activeCell="E24" sqref="E24"/>
    </sheetView>
  </sheetViews>
  <sheetFormatPr defaultRowHeight="13.8" x14ac:dyDescent="0.25"/>
  <cols>
    <col min="1" max="1" width="8.88671875" style="2"/>
    <col min="2" max="2" width="17.109375" style="2" bestFit="1" customWidth="1"/>
    <col min="3" max="3" width="9.44140625" style="2" bestFit="1" customWidth="1"/>
    <col min="4" max="4" width="3.44140625" style="2" customWidth="1"/>
    <col min="5" max="5" width="18.33203125" style="2" bestFit="1" customWidth="1"/>
    <col min="6" max="7" width="8.88671875" style="2"/>
    <col min="8" max="16" width="11.88671875" style="2" customWidth="1"/>
    <col min="17" max="1971" width="8.88671875" style="2"/>
    <col min="1972" max="1972" width="2.5546875" style="2" customWidth="1"/>
    <col min="1973" max="1984" width="8.88671875" style="2"/>
    <col min="1985" max="1985" width="2.5546875" style="2" customWidth="1"/>
    <col min="1986" max="1999" width="8.88671875" style="2"/>
    <col min="2000" max="2000" width="2.5546875" style="2" customWidth="1"/>
    <col min="2001" max="16384" width="8.88671875" style="2"/>
  </cols>
  <sheetData>
    <row r="3" spans="2:16" ht="14.4" thickBot="1" x14ac:dyDescent="0.3">
      <c r="B3" s="4" t="s">
        <v>28</v>
      </c>
      <c r="C3" s="4"/>
      <c r="E3" s="4" t="s">
        <v>33</v>
      </c>
      <c r="F3" s="4"/>
      <c r="H3" s="5" t="s">
        <v>32</v>
      </c>
      <c r="I3" s="5"/>
      <c r="J3" s="5">
        <v>1</v>
      </c>
      <c r="K3" s="5"/>
      <c r="L3" s="5">
        <v>2</v>
      </c>
      <c r="M3" s="5"/>
      <c r="N3" s="5">
        <v>3</v>
      </c>
    </row>
    <row r="4" spans="2:16" ht="14.4" thickBot="1" x14ac:dyDescent="0.3">
      <c r="B4" s="1" t="s">
        <v>37</v>
      </c>
      <c r="C4" s="14">
        <v>0.6</v>
      </c>
      <c r="E4" s="2" t="s">
        <v>43</v>
      </c>
      <c r="F4" s="6">
        <f>C7/C9</f>
        <v>0.33333333333333331</v>
      </c>
    </row>
    <row r="5" spans="2:16" ht="16.8" thickBot="1" x14ac:dyDescent="0.4">
      <c r="B5" s="7" t="s">
        <v>38</v>
      </c>
      <c r="C5" s="14">
        <v>0.05</v>
      </c>
      <c r="E5" s="2" t="s">
        <v>44</v>
      </c>
      <c r="F5" s="6">
        <f>EXP(F4*C5)</f>
        <v>1.0168063303862609</v>
      </c>
      <c r="H5" s="3" t="s">
        <v>31</v>
      </c>
      <c r="N5" s="17">
        <f>L6*F6</f>
        <v>282.70407255743925</v>
      </c>
    </row>
    <row r="6" spans="2:16" ht="14.4" thickBot="1" x14ac:dyDescent="0.3">
      <c r="B6" s="2" t="s">
        <v>39</v>
      </c>
      <c r="C6" s="15">
        <v>100</v>
      </c>
      <c r="E6" s="2" t="s">
        <v>45</v>
      </c>
      <c r="F6" s="6">
        <f>EXP(C4*SQRT(F4))</f>
        <v>1.413982458080516</v>
      </c>
      <c r="L6" s="8">
        <f>J7*F6</f>
        <v>199.93463917594181</v>
      </c>
    </row>
    <row r="7" spans="2:16" ht="14.4" thickBot="1" x14ac:dyDescent="0.3">
      <c r="B7" s="2" t="s">
        <v>40</v>
      </c>
      <c r="C7" s="16">
        <v>1</v>
      </c>
      <c r="E7" s="2" t="s">
        <v>46</v>
      </c>
      <c r="F7" s="6">
        <f>EXP(-C4*SQRT(F4))</f>
        <v>0.70722235221892493</v>
      </c>
      <c r="J7" s="8">
        <f>H8*F6</f>
        <v>141.3982458080516</v>
      </c>
      <c r="N7" s="17">
        <f>L8*F6</f>
        <v>141.3982458080516</v>
      </c>
    </row>
    <row r="8" spans="2:16" ht="14.4" thickBot="1" x14ac:dyDescent="0.3">
      <c r="B8" s="2" t="s">
        <v>41</v>
      </c>
      <c r="C8" s="15">
        <v>50</v>
      </c>
      <c r="E8" s="2" t="s">
        <v>47</v>
      </c>
      <c r="F8" s="6">
        <f>(F5-F7)/(F6-F7)</f>
        <v>0.43803261615895955</v>
      </c>
      <c r="H8" s="8">
        <f>C6</f>
        <v>100</v>
      </c>
      <c r="L8" s="8">
        <f>J7*F7</f>
        <v>100</v>
      </c>
    </row>
    <row r="9" spans="2:16" ht="14.4" thickBot="1" x14ac:dyDescent="0.3">
      <c r="B9" s="2" t="s">
        <v>42</v>
      </c>
      <c r="C9" s="16">
        <v>3</v>
      </c>
      <c r="E9" s="2" t="s">
        <v>26</v>
      </c>
      <c r="F9" s="6">
        <f>1-F8</f>
        <v>0.56196738384104039</v>
      </c>
      <c r="J9" s="8">
        <f>H8*F7</f>
        <v>70.72223522189249</v>
      </c>
      <c r="N9" s="17">
        <f>L10*F6</f>
        <v>70.72223522189249</v>
      </c>
    </row>
    <row r="10" spans="2:16" ht="14.4" thickBot="1" x14ac:dyDescent="0.3">
      <c r="L10" s="8">
        <f>J9*F7</f>
        <v>50.016345547806907</v>
      </c>
    </row>
    <row r="11" spans="2:16" ht="14.4" thickBot="1" x14ac:dyDescent="0.3">
      <c r="N11" s="17">
        <f>L10*F7</f>
        <v>35.372677547714552</v>
      </c>
    </row>
    <row r="13" spans="2:16" ht="14.4" thickBot="1" x14ac:dyDescent="0.3">
      <c r="H13" s="10"/>
      <c r="I13" s="10"/>
      <c r="J13" s="10"/>
      <c r="K13" s="10"/>
      <c r="L13" s="10"/>
      <c r="M13" s="10"/>
      <c r="N13" s="10"/>
      <c r="O13" s="10"/>
      <c r="P13" s="10"/>
    </row>
    <row r="14" spans="2:16" ht="14.4" thickBot="1" x14ac:dyDescent="0.3"/>
    <row r="15" spans="2:16" ht="14.4" thickBot="1" x14ac:dyDescent="0.3">
      <c r="H15" s="3" t="s">
        <v>30</v>
      </c>
      <c r="P15" s="11">
        <f>N5-C8</f>
        <v>232.70407255743925</v>
      </c>
    </row>
    <row r="16" spans="2:16" ht="14.4" thickBot="1" x14ac:dyDescent="0.3">
      <c r="N16" s="13">
        <f>MAX(P15,P17)</f>
        <v>232.70407255743925</v>
      </c>
    </row>
    <row r="17" spans="8:16" ht="14.4" thickBot="1" x14ac:dyDescent="0.3">
      <c r="P17" s="11">
        <v>0</v>
      </c>
    </row>
    <row r="18" spans="8:16" ht="14.4" thickBot="1" x14ac:dyDescent="0.3">
      <c r="L18" s="18">
        <f>(F8*N16+F9*N20)/F5</f>
        <v>150.76106648486095</v>
      </c>
    </row>
    <row r="19" spans="8:16" ht="14.4" thickBot="1" x14ac:dyDescent="0.3">
      <c r="P19" s="11">
        <f>N7-C8</f>
        <v>91.398245808051598</v>
      </c>
    </row>
    <row r="20" spans="8:16" ht="14.4" thickBot="1" x14ac:dyDescent="0.3">
      <c r="J20" s="18">
        <f>(L18*$F$8+L22*$F$9)/$F$5</f>
        <v>93.037440783951297</v>
      </c>
      <c r="N20" s="13">
        <f>MAX(P19,P21)</f>
        <v>91.398245808051598</v>
      </c>
    </row>
    <row r="21" spans="8:16" ht="14.4" thickBot="1" x14ac:dyDescent="0.3">
      <c r="P21" s="11">
        <v>0</v>
      </c>
    </row>
    <row r="22" spans="8:16" ht="14.4" thickBot="1" x14ac:dyDescent="0.3">
      <c r="H22" s="18">
        <f>(J20*$F$8+J24*$F$9)/$F$5</f>
        <v>54.907883275669562</v>
      </c>
      <c r="L22" s="18">
        <f>(N20*F8+N24*F9)/F5</f>
        <v>50.826427308919115</v>
      </c>
    </row>
    <row r="23" spans="8:16" ht="14.4" thickBot="1" x14ac:dyDescent="0.3">
      <c r="P23" s="11">
        <f>N9-C8</f>
        <v>20.72223522189249</v>
      </c>
    </row>
    <row r="24" spans="8:16" ht="14.4" thickBot="1" x14ac:dyDescent="0.3">
      <c r="J24" s="18">
        <f>(L22*$F$8+L26*$F$9)/$F$5</f>
        <v>26.829403536606385</v>
      </c>
      <c r="N24" s="13">
        <f>MAX(P23,P25)</f>
        <v>20.72223522189249</v>
      </c>
    </row>
    <row r="25" spans="8:16" ht="14.4" thickBot="1" x14ac:dyDescent="0.3">
      <c r="P25" s="11">
        <v>0</v>
      </c>
    </row>
    <row r="26" spans="8:16" ht="14.4" thickBot="1" x14ac:dyDescent="0.3">
      <c r="L26" s="18">
        <f>(N24*F8+N28*F9)/F5</f>
        <v>8.9269850468562293</v>
      </c>
    </row>
    <row r="27" spans="8:16" ht="14.4" thickBot="1" x14ac:dyDescent="0.3">
      <c r="P27" s="12">
        <f>N11-C8</f>
        <v>-14.627322452285448</v>
      </c>
    </row>
    <row r="28" spans="8:16" ht="14.4" thickBot="1" x14ac:dyDescent="0.3">
      <c r="N28" s="13">
        <f>MAX(P27,P29)</f>
        <v>0</v>
      </c>
    </row>
    <row r="29" spans="8:16" ht="14.4" thickBot="1" x14ac:dyDescent="0.3">
      <c r="P29" s="11">
        <v>0</v>
      </c>
    </row>
    <row r="993" spans="972:1002" x14ac:dyDescent="0.25">
      <c r="AKJ993" s="2" t="s">
        <v>9</v>
      </c>
    </row>
    <row r="1005" spans="972:1002" x14ac:dyDescent="0.25">
      <c r="ALG1005" s="2" t="s">
        <v>10</v>
      </c>
      <c r="ALH1005" s="2" t="s">
        <v>11</v>
      </c>
      <c r="ALI1005" s="2" t="s">
        <v>12</v>
      </c>
      <c r="ALJ1005" s="2" t="s">
        <v>13</v>
      </c>
      <c r="ALK1005" s="2" t="s">
        <v>14</v>
      </c>
      <c r="ALL1005" s="2" t="s">
        <v>15</v>
      </c>
      <c r="ALM1005" s="2" t="s">
        <v>16</v>
      </c>
      <c r="ALN1005" s="2" t="s">
        <v>17</v>
      </c>
    </row>
    <row r="1006" spans="972:1002" x14ac:dyDescent="0.25">
      <c r="ALG1006" s="2">
        <v>1</v>
      </c>
      <c r="ALH1006" s="2">
        <v>3</v>
      </c>
      <c r="ALI1006" s="2" t="s">
        <v>5</v>
      </c>
      <c r="ALJ1006" s="2">
        <v>2</v>
      </c>
      <c r="ALK1006" s="2">
        <v>9</v>
      </c>
      <c r="ALL1006" s="2" t="s">
        <v>22</v>
      </c>
      <c r="ALM1006" s="2">
        <v>0</v>
      </c>
      <c r="ALN1006" s="2">
        <v>0.5</v>
      </c>
    </row>
    <row r="1007" spans="972:1002" x14ac:dyDescent="0.25">
      <c r="ALG1007" s="2">
        <v>2</v>
      </c>
      <c r="ALH1007" s="2">
        <v>3</v>
      </c>
      <c r="ALI1007" s="2" t="s">
        <v>5</v>
      </c>
      <c r="ALJ1007" s="2">
        <v>7</v>
      </c>
      <c r="ALK1007" s="2">
        <v>9</v>
      </c>
      <c r="ALL1007" s="2" t="s">
        <v>23</v>
      </c>
      <c r="ALM1007" s="2">
        <v>0</v>
      </c>
      <c r="ALN1007" s="2">
        <v>0.5</v>
      </c>
    </row>
    <row r="1008" spans="972:1002" x14ac:dyDescent="0.25">
      <c r="ALG1008" s="2">
        <v>3</v>
      </c>
      <c r="ALH1008" s="2">
        <v>7</v>
      </c>
      <c r="ALI1008" s="2" t="s">
        <v>21</v>
      </c>
      <c r="ALJ1008" s="2">
        <v>4</v>
      </c>
      <c r="ALK1008" s="2">
        <v>5</v>
      </c>
      <c r="ALL1008" s="2" t="s">
        <v>19</v>
      </c>
      <c r="ALM1008" s="2">
        <v>0</v>
      </c>
      <c r="ALN1008" s="2">
        <v>0.5</v>
      </c>
    </row>
    <row r="1009" spans="995:1002" x14ac:dyDescent="0.25">
      <c r="ALG1009" s="2">
        <v>4</v>
      </c>
      <c r="ALH1009" s="2">
        <v>6</v>
      </c>
      <c r="ALI1009" s="2" t="s">
        <v>5</v>
      </c>
      <c r="ALJ1009" s="2">
        <v>12</v>
      </c>
      <c r="ALK1009" s="2">
        <v>9</v>
      </c>
      <c r="ALL1009" s="2" t="s">
        <v>24</v>
      </c>
      <c r="ALM1009" s="2">
        <v>0</v>
      </c>
      <c r="ALN1009" s="2">
        <v>0.5</v>
      </c>
    </row>
    <row r="1010" spans="995:1002" x14ac:dyDescent="0.25">
      <c r="ALG1010" s="2">
        <v>5</v>
      </c>
      <c r="ALH1010" s="2">
        <v>6</v>
      </c>
      <c r="ALI1010" s="2" t="s">
        <v>5</v>
      </c>
      <c r="ALJ1010" s="2">
        <v>17</v>
      </c>
      <c r="ALK1010" s="2">
        <v>9</v>
      </c>
      <c r="ALL1010" s="2" t="s">
        <v>25</v>
      </c>
      <c r="ALM1010" s="2">
        <v>0</v>
      </c>
      <c r="ALN1010" s="2">
        <v>0.5</v>
      </c>
    </row>
    <row r="1011" spans="995:1002" x14ac:dyDescent="0.25">
      <c r="ALG1011" s="2">
        <v>6</v>
      </c>
      <c r="ALH1011" s="2">
        <v>7</v>
      </c>
      <c r="ALI1011" s="2" t="s">
        <v>21</v>
      </c>
      <c r="ALJ1011" s="2">
        <v>14</v>
      </c>
      <c r="ALK1011" s="2">
        <v>5</v>
      </c>
      <c r="ALL1011" s="2" t="s">
        <v>20</v>
      </c>
      <c r="ALM1011" s="2">
        <v>0</v>
      </c>
      <c r="ALN1011" s="2">
        <v>0.5</v>
      </c>
    </row>
    <row r="1012" spans="995:1002" x14ac:dyDescent="0.25">
      <c r="ALG1012" s="2">
        <v>7</v>
      </c>
      <c r="ALH1012" s="2">
        <v>0</v>
      </c>
      <c r="ALI1012" s="2" t="s">
        <v>18</v>
      </c>
      <c r="ALJ1012" s="2">
        <v>9</v>
      </c>
      <c r="ALK1012" s="2">
        <v>1</v>
      </c>
      <c r="ALN1012" s="2">
        <v>1</v>
      </c>
    </row>
  </sheetData>
  <sheetProtection sheet="1" objects="1" scenarios="1"/>
  <mergeCells count="2">
    <mergeCell ref="E3:F3"/>
    <mergeCell ref="B3:C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852E0-D98D-45B7-B97D-1DD14572076E}">
  <dimension ref="B2:ALP1010"/>
  <sheetViews>
    <sheetView showGridLines="0" zoomScale="90" zoomScaleNormal="90" workbookViewId="0">
      <selection activeCell="E22" sqref="E22"/>
    </sheetView>
  </sheetViews>
  <sheetFormatPr defaultRowHeight="13.8" x14ac:dyDescent="0.25"/>
  <cols>
    <col min="1" max="2" width="8.88671875" style="2"/>
    <col min="3" max="3" width="9.6640625" style="2" bestFit="1" customWidth="1"/>
    <col min="4" max="5" width="8.88671875" style="2"/>
    <col min="6" max="6" width="9" style="2" bestFit="1" customWidth="1"/>
    <col min="7" max="9" width="8.88671875" style="2"/>
    <col min="10" max="18" width="9.88671875" style="2" customWidth="1"/>
    <col min="19" max="996" width="8.88671875" style="2"/>
    <col min="997" max="998" width="9" style="2" bestFit="1" customWidth="1"/>
    <col min="999" max="999" width="8.88671875" style="2"/>
    <col min="1000" max="1001" width="9" style="2" bestFit="1" customWidth="1"/>
    <col min="1002" max="1002" width="8.88671875" style="2"/>
    <col min="1003" max="1004" width="9" style="2" bestFit="1" customWidth="1"/>
    <col min="1005" max="1973" width="8.88671875" style="2"/>
    <col min="1974" max="1974" width="2.5546875" style="2" customWidth="1"/>
    <col min="1975" max="1986" width="8.88671875" style="2"/>
    <col min="1987" max="1987" width="2.5546875" style="2" customWidth="1"/>
    <col min="1988" max="1999" width="8.88671875" style="2"/>
    <col min="2000" max="2000" width="2.5546875" style="2" customWidth="1"/>
    <col min="2001" max="16384" width="8.88671875" style="2"/>
  </cols>
  <sheetData>
    <row r="2" spans="2:18" ht="14.4" thickBot="1" x14ac:dyDescent="0.3">
      <c r="B2" s="19" t="s">
        <v>28</v>
      </c>
      <c r="C2" s="19"/>
      <c r="D2" s="20"/>
      <c r="E2" s="19" t="s">
        <v>33</v>
      </c>
      <c r="F2" s="19"/>
      <c r="J2" s="21" t="s">
        <v>32</v>
      </c>
      <c r="K2" s="21"/>
      <c r="L2" s="21">
        <v>1</v>
      </c>
      <c r="M2" s="21"/>
      <c r="N2" s="21">
        <v>2</v>
      </c>
      <c r="O2" s="21"/>
      <c r="P2" s="21">
        <v>3</v>
      </c>
      <c r="Q2" s="10"/>
      <c r="R2" s="10"/>
    </row>
    <row r="3" spans="2:18" ht="14.4" thickBot="1" x14ac:dyDescent="0.3">
      <c r="B3" s="20" t="s">
        <v>0</v>
      </c>
      <c r="C3" s="22">
        <v>0.6</v>
      </c>
      <c r="D3" s="20"/>
      <c r="E3" s="20" t="s">
        <v>1</v>
      </c>
      <c r="F3" s="23">
        <f>C6/C8</f>
        <v>0.33333333333333331</v>
      </c>
    </row>
    <row r="4" spans="2:18" ht="16.8" thickBot="1" x14ac:dyDescent="0.4">
      <c r="B4" s="24" t="s">
        <v>2</v>
      </c>
      <c r="C4" s="22">
        <v>0.05</v>
      </c>
      <c r="D4" s="20"/>
      <c r="E4" s="20" t="s">
        <v>29</v>
      </c>
      <c r="F4" s="23">
        <f>EXP(F3*C4)</f>
        <v>1.0168063303862609</v>
      </c>
      <c r="P4" s="9">
        <f>N5*F5</f>
        <v>254.43366530169533</v>
      </c>
    </row>
    <row r="5" spans="2:18" ht="14.4" thickBot="1" x14ac:dyDescent="0.3">
      <c r="B5" s="20" t="s">
        <v>3</v>
      </c>
      <c r="C5" s="25">
        <v>100</v>
      </c>
      <c r="D5" s="20"/>
      <c r="E5" s="20" t="s">
        <v>4</v>
      </c>
      <c r="F5" s="23">
        <f>EXP(C3*SQRT(F3))</f>
        <v>1.413982458080516</v>
      </c>
      <c r="N5" s="26">
        <f>L6*F5*(1-C10)</f>
        <v>179.94117525834764</v>
      </c>
    </row>
    <row r="6" spans="2:18" ht="14.4" thickBot="1" x14ac:dyDescent="0.3">
      <c r="B6" s="20" t="s">
        <v>5</v>
      </c>
      <c r="C6" s="27">
        <v>1</v>
      </c>
      <c r="D6" s="20"/>
      <c r="E6" s="20" t="s">
        <v>0</v>
      </c>
      <c r="F6" s="23">
        <f>EXP(-C3*SQRT(F3))</f>
        <v>0.70722235221892493</v>
      </c>
      <c r="L6" s="9">
        <f>J7*F5</f>
        <v>141.3982458080516</v>
      </c>
      <c r="P6" s="9">
        <f>N7*F5</f>
        <v>127.25842122724644</v>
      </c>
    </row>
    <row r="7" spans="2:18" ht="14.4" thickBot="1" x14ac:dyDescent="0.3">
      <c r="B7" s="20" t="s">
        <v>6</v>
      </c>
      <c r="C7" s="25">
        <v>50</v>
      </c>
      <c r="D7" s="20"/>
      <c r="E7" s="20" t="s">
        <v>7</v>
      </c>
      <c r="F7" s="23">
        <f>(F4-F6)/(F5-F6)</f>
        <v>0.43803261615895955</v>
      </c>
      <c r="J7" s="9">
        <f>C5</f>
        <v>100</v>
      </c>
      <c r="N7" s="26">
        <f>L6*F6*(1-C10)</f>
        <v>90</v>
      </c>
    </row>
    <row r="8" spans="2:18" ht="14.4" thickBot="1" x14ac:dyDescent="0.3">
      <c r="B8" s="20" t="s">
        <v>8</v>
      </c>
      <c r="C8" s="27">
        <v>3</v>
      </c>
      <c r="D8" s="20"/>
      <c r="E8" s="20" t="s">
        <v>26</v>
      </c>
      <c r="F8" s="23">
        <f>1-F7</f>
        <v>0.56196738384104039</v>
      </c>
      <c r="L8" s="9">
        <f>J7*F6</f>
        <v>70.72223522189249</v>
      </c>
      <c r="P8" s="9">
        <f>N9*F5</f>
        <v>63.650011699703242</v>
      </c>
    </row>
    <row r="9" spans="2:18" ht="14.4" thickBot="1" x14ac:dyDescent="0.3">
      <c r="N9" s="26">
        <f>L8*F6*(1-C10)</f>
        <v>45.01471099302622</v>
      </c>
    </row>
    <row r="10" spans="2:18" ht="14.4" thickBot="1" x14ac:dyDescent="0.3">
      <c r="B10" s="28" t="s">
        <v>27</v>
      </c>
      <c r="C10" s="29">
        <v>0.1</v>
      </c>
      <c r="P10" s="9">
        <f>N9*F6</f>
        <v>31.835409792943103</v>
      </c>
    </row>
    <row r="11" spans="2:18" ht="14.4" thickBot="1" x14ac:dyDescent="0.3">
      <c r="J11" s="10"/>
      <c r="K11" s="10"/>
      <c r="L11" s="10"/>
      <c r="M11" s="10"/>
      <c r="N11" s="10"/>
      <c r="O11" s="10"/>
      <c r="P11" s="10"/>
      <c r="Q11" s="10"/>
      <c r="R11" s="10"/>
    </row>
    <row r="12" spans="2:18" ht="14.4" thickBot="1" x14ac:dyDescent="0.3"/>
    <row r="13" spans="2:18" ht="14.4" thickBot="1" x14ac:dyDescent="0.3">
      <c r="R13" s="11">
        <f>P4-C7</f>
        <v>204.43366530169533</v>
      </c>
    </row>
    <row r="14" spans="2:18" ht="14.4" thickBot="1" x14ac:dyDescent="0.3">
      <c r="P14" s="8">
        <f>MAX(R13,R15)</f>
        <v>204.43366530169533</v>
      </c>
    </row>
    <row r="15" spans="2:18" ht="14.4" thickBot="1" x14ac:dyDescent="0.3">
      <c r="M15" s="30" t="s">
        <v>35</v>
      </c>
      <c r="N15" s="26">
        <f>L6*F5-C7</f>
        <v>149.93463917594181</v>
      </c>
      <c r="R15" s="11">
        <v>0</v>
      </c>
    </row>
    <row r="16" spans="2:18" ht="14.4" thickBot="1" x14ac:dyDescent="0.3">
      <c r="M16" s="30" t="s">
        <v>34</v>
      </c>
      <c r="N16" s="9">
        <f>(F7*P14+F8*P18)/F4</f>
        <v>130.76760256726675</v>
      </c>
    </row>
    <row r="17" spans="10:18" ht="14.4" thickBot="1" x14ac:dyDescent="0.3">
      <c r="M17" s="31" t="s">
        <v>36</v>
      </c>
      <c r="N17" s="8">
        <f>MAX(N16,N15)</f>
        <v>149.93463917594181</v>
      </c>
      <c r="R17" s="11">
        <f>P6-C7</f>
        <v>77.258421227246444</v>
      </c>
    </row>
    <row r="18" spans="10:18" ht="14.4" thickBot="1" x14ac:dyDescent="0.3">
      <c r="P18" s="8">
        <f>MAX(R17,R19)</f>
        <v>77.258421227246444</v>
      </c>
    </row>
    <row r="19" spans="10:18" ht="14.4" thickBot="1" x14ac:dyDescent="0.3">
      <c r="L19" s="9">
        <f>(N17*$F$7+N19*$F$8)/$F$4</f>
        <v>92.22467311697072</v>
      </c>
      <c r="M19" s="31" t="s">
        <v>36</v>
      </c>
      <c r="N19" s="8">
        <f>MAX(N20,N21)</f>
        <v>49.999999999999986</v>
      </c>
      <c r="R19" s="11">
        <v>0</v>
      </c>
    </row>
    <row r="20" spans="10:18" ht="14.4" thickBot="1" x14ac:dyDescent="0.3">
      <c r="J20" s="9">
        <f>(L19*$F$7+L21*$F$8)/$F$4</f>
        <v>53.430370224014638</v>
      </c>
      <c r="M20" s="31" t="s">
        <v>34</v>
      </c>
      <c r="N20" s="9">
        <f>(P18*F7+P22*F8)/F4</f>
        <v>40.826427308919122</v>
      </c>
    </row>
    <row r="21" spans="10:18" ht="14.4" thickBot="1" x14ac:dyDescent="0.3">
      <c r="L21" s="9">
        <f>(N19*$F$7+N23*$F$8)/$F$4</f>
        <v>24.789559393305726</v>
      </c>
      <c r="M21" s="30" t="s">
        <v>35</v>
      </c>
      <c r="N21" s="26">
        <f>L8*F5-C7</f>
        <v>49.999999999999986</v>
      </c>
      <c r="R21" s="11">
        <f>P8-C7</f>
        <v>13.650011699703242</v>
      </c>
    </row>
    <row r="22" spans="10:18" ht="14.4" thickBot="1" x14ac:dyDescent="0.3">
      <c r="P22" s="8">
        <f>MAX(R21,R23)</f>
        <v>13.650011699703242</v>
      </c>
    </row>
    <row r="23" spans="10:18" ht="14.4" thickBot="1" x14ac:dyDescent="0.3">
      <c r="M23" s="31" t="s">
        <v>36</v>
      </c>
      <c r="N23" s="8">
        <f>MAX(N24,N25)</f>
        <v>5.8803236729949138</v>
      </c>
      <c r="R23" s="11">
        <v>0</v>
      </c>
    </row>
    <row r="24" spans="10:18" ht="14.4" thickBot="1" x14ac:dyDescent="0.3">
      <c r="M24" s="31" t="s">
        <v>34</v>
      </c>
      <c r="N24" s="9">
        <f>(P22*F7+P26*F8)/F4</f>
        <v>5.8803236729949138</v>
      </c>
    </row>
    <row r="25" spans="10:18" ht="14.4" thickBot="1" x14ac:dyDescent="0.3">
      <c r="M25" s="30" t="s">
        <v>35</v>
      </c>
      <c r="N25" s="26">
        <f>L8*F6-C7</f>
        <v>1.6345547806906779E-2</v>
      </c>
      <c r="R25" s="12">
        <f>P10-C7</f>
        <v>-18.164590207056897</v>
      </c>
    </row>
    <row r="26" spans="10:18" ht="14.4" thickBot="1" x14ac:dyDescent="0.3">
      <c r="P26" s="8">
        <f>MAX(R25,R27)</f>
        <v>0</v>
      </c>
    </row>
    <row r="27" spans="10:18" ht="14.4" thickBot="1" x14ac:dyDescent="0.3">
      <c r="R27" s="11">
        <v>0</v>
      </c>
    </row>
    <row r="28" spans="10:18" ht="14.4" thickBot="1" x14ac:dyDescent="0.3">
      <c r="J28" s="10"/>
      <c r="K28" s="10"/>
      <c r="L28" s="10"/>
      <c r="M28" s="10"/>
      <c r="N28" s="10"/>
      <c r="O28" s="10"/>
      <c r="P28" s="10"/>
      <c r="Q28" s="10"/>
      <c r="R28" s="10"/>
    </row>
    <row r="991" spans="974:974" x14ac:dyDescent="0.25">
      <c r="AKL991" s="2" t="s">
        <v>9</v>
      </c>
    </row>
    <row r="1003" spans="997:1004" x14ac:dyDescent="0.25">
      <c r="ALI1003" s="2" t="s">
        <v>10</v>
      </c>
      <c r="ALJ1003" s="2" t="s">
        <v>11</v>
      </c>
      <c r="ALK1003" s="2" t="s">
        <v>12</v>
      </c>
      <c r="ALL1003" s="2" t="s">
        <v>13</v>
      </c>
      <c r="ALM1003" s="2" t="s">
        <v>14</v>
      </c>
      <c r="ALN1003" s="2" t="s">
        <v>15</v>
      </c>
      <c r="ALO1003" s="2" t="s">
        <v>16</v>
      </c>
      <c r="ALP1003" s="2" t="s">
        <v>17</v>
      </c>
    </row>
    <row r="1004" spans="997:1004" x14ac:dyDescent="0.25">
      <c r="ALI1004" s="2">
        <v>1</v>
      </c>
      <c r="ALJ1004" s="2">
        <v>3</v>
      </c>
      <c r="ALK1004" s="2" t="s">
        <v>5</v>
      </c>
      <c r="ALL1004" s="2">
        <v>2</v>
      </c>
      <c r="ALM1004" s="2">
        <v>9</v>
      </c>
      <c r="ALN1004" s="2" t="s">
        <v>22</v>
      </c>
      <c r="ALO1004" s="2">
        <v>0</v>
      </c>
      <c r="ALP1004" s="2">
        <v>0.5</v>
      </c>
    </row>
    <row r="1005" spans="997:1004" x14ac:dyDescent="0.25">
      <c r="ALI1005" s="2">
        <v>2</v>
      </c>
      <c r="ALJ1005" s="2">
        <v>3</v>
      </c>
      <c r="ALK1005" s="2" t="s">
        <v>5</v>
      </c>
      <c r="ALL1005" s="2">
        <v>7</v>
      </c>
      <c r="ALM1005" s="2">
        <v>9</v>
      </c>
      <c r="ALN1005" s="2" t="s">
        <v>23</v>
      </c>
      <c r="ALO1005" s="2">
        <v>0</v>
      </c>
      <c r="ALP1005" s="2">
        <v>0.5</v>
      </c>
    </row>
    <row r="1006" spans="997:1004" x14ac:dyDescent="0.25">
      <c r="ALI1006" s="2">
        <v>3</v>
      </c>
      <c r="ALJ1006" s="2">
        <v>7</v>
      </c>
      <c r="ALK1006" s="2" t="s">
        <v>21</v>
      </c>
      <c r="ALL1006" s="2">
        <v>4</v>
      </c>
      <c r="ALM1006" s="2">
        <v>5</v>
      </c>
      <c r="ALN1006" s="2" t="s">
        <v>19</v>
      </c>
      <c r="ALO1006" s="2">
        <v>0</v>
      </c>
      <c r="ALP1006" s="2">
        <v>0.5</v>
      </c>
    </row>
    <row r="1007" spans="997:1004" x14ac:dyDescent="0.25">
      <c r="ALI1007" s="2">
        <v>4</v>
      </c>
      <c r="ALJ1007" s="2">
        <v>6</v>
      </c>
      <c r="ALK1007" s="2" t="s">
        <v>5</v>
      </c>
      <c r="ALL1007" s="2">
        <v>12</v>
      </c>
      <c r="ALM1007" s="2">
        <v>9</v>
      </c>
      <c r="ALN1007" s="2" t="s">
        <v>24</v>
      </c>
      <c r="ALO1007" s="2">
        <v>0</v>
      </c>
      <c r="ALP1007" s="2">
        <v>0.5</v>
      </c>
    </row>
    <row r="1008" spans="997:1004" x14ac:dyDescent="0.25">
      <c r="ALI1008" s="2">
        <v>5</v>
      </c>
      <c r="ALJ1008" s="2">
        <v>6</v>
      </c>
      <c r="ALK1008" s="2" t="s">
        <v>5</v>
      </c>
      <c r="ALL1008" s="2">
        <v>17</v>
      </c>
      <c r="ALM1008" s="2">
        <v>9</v>
      </c>
      <c r="ALN1008" s="2" t="s">
        <v>25</v>
      </c>
      <c r="ALO1008" s="2">
        <v>0</v>
      </c>
      <c r="ALP1008" s="2">
        <v>0.5</v>
      </c>
    </row>
    <row r="1009" spans="997:1004" x14ac:dyDescent="0.25">
      <c r="ALI1009" s="2">
        <v>6</v>
      </c>
      <c r="ALJ1009" s="2">
        <v>7</v>
      </c>
      <c r="ALK1009" s="2" t="s">
        <v>21</v>
      </c>
      <c r="ALL1009" s="2">
        <v>14</v>
      </c>
      <c r="ALM1009" s="2">
        <v>5</v>
      </c>
      <c r="ALN1009" s="2" t="s">
        <v>20</v>
      </c>
      <c r="ALO1009" s="2">
        <v>0</v>
      </c>
      <c r="ALP1009" s="2">
        <v>0.5</v>
      </c>
    </row>
    <row r="1010" spans="997:1004" x14ac:dyDescent="0.25">
      <c r="ALI1010" s="2">
        <v>7</v>
      </c>
      <c r="ALJ1010" s="2">
        <v>0</v>
      </c>
      <c r="ALK1010" s="2" t="s">
        <v>18</v>
      </c>
      <c r="ALL1010" s="2">
        <v>9</v>
      </c>
      <c r="ALM1010" s="2">
        <v>1</v>
      </c>
      <c r="ALP1010" s="2">
        <v>1</v>
      </c>
    </row>
  </sheetData>
  <sheetProtection sheet="1" objects="1" scenarios="1"/>
  <mergeCells count="2">
    <mergeCell ref="B2:C2"/>
    <mergeCell ref="E2:F2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Binomials</vt:lpstr>
      <vt:lpstr>Binomials (Dividends)</vt:lpstr>
      <vt:lpstr>Binomials!TreeData</vt:lpstr>
      <vt:lpstr>'Binomials (Dividends)'!TreeData</vt:lpstr>
      <vt:lpstr>Binomials!TreeOption</vt:lpstr>
      <vt:lpstr>'Binomials (Dividends)'!TreeOption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2024-01-26T13:10:07Z</dcterms:created>
  <dcterms:modified xsi:type="dcterms:W3CDTF">2024-10-29T10:44:06Z</dcterms:modified>
</cp:coreProperties>
</file>